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Mosty\Mosty Realizace opravy a rekonstrukce\rok 2022\Propustek Prameny\Odeslané přílohy\Dokumentace\E_Soupis prací\"/>
    </mc:Choice>
  </mc:AlternateContent>
  <bookViews>
    <workbookView xWindow="240" yWindow="120" windowWidth="14940" windowHeight="9225"/>
  </bookViews>
  <sheets>
    <sheet name="SO 201" sheetId="1" r:id="rId1"/>
  </sheets>
  <calcPr calcId="162913"/>
  <webPublishing codePage="0"/>
</workbook>
</file>

<file path=xl/calcChain.xml><?xml version="1.0" encoding="utf-8"?>
<calcChain xmlns="http://schemas.openxmlformats.org/spreadsheetml/2006/main">
  <c r="I473" i="1" l="1"/>
  <c r="O473" i="1" s="1"/>
  <c r="I470" i="1"/>
  <c r="O470" i="1" s="1"/>
  <c r="I467" i="1"/>
  <c r="O467" i="1" s="1"/>
  <c r="I464" i="1"/>
  <c r="O464" i="1" s="1"/>
  <c r="I461" i="1"/>
  <c r="O461" i="1" s="1"/>
  <c r="I458" i="1"/>
  <c r="O458" i="1" s="1"/>
  <c r="I455" i="1"/>
  <c r="O455" i="1" s="1"/>
  <c r="I452" i="1"/>
  <c r="O452" i="1" s="1"/>
  <c r="I449" i="1"/>
  <c r="O449" i="1" s="1"/>
  <c r="I446" i="1"/>
  <c r="O446" i="1" s="1"/>
  <c r="I443" i="1"/>
  <c r="O443" i="1" s="1"/>
  <c r="I440" i="1"/>
  <c r="O440" i="1" s="1"/>
  <c r="I437" i="1"/>
  <c r="O437" i="1" s="1"/>
  <c r="I434" i="1"/>
  <c r="O434" i="1" s="1"/>
  <c r="I431" i="1"/>
  <c r="O431" i="1" s="1"/>
  <c r="I428" i="1"/>
  <c r="O428" i="1" s="1"/>
  <c r="I425" i="1"/>
  <c r="O425" i="1" s="1"/>
  <c r="I422" i="1"/>
  <c r="O422" i="1" s="1"/>
  <c r="I419" i="1"/>
  <c r="O419" i="1" s="1"/>
  <c r="I416" i="1"/>
  <c r="O416" i="1" s="1"/>
  <c r="I413" i="1"/>
  <c r="O413" i="1" s="1"/>
  <c r="I410" i="1"/>
  <c r="O410" i="1" s="1"/>
  <c r="I407" i="1"/>
  <c r="O407" i="1" s="1"/>
  <c r="I404" i="1"/>
  <c r="O404" i="1" s="1"/>
  <c r="I401" i="1"/>
  <c r="O401" i="1" s="1"/>
  <c r="I398" i="1"/>
  <c r="O398" i="1" s="1"/>
  <c r="I395" i="1"/>
  <c r="O395" i="1" s="1"/>
  <c r="I392" i="1"/>
  <c r="O392" i="1" s="1"/>
  <c r="I389" i="1"/>
  <c r="O389" i="1" s="1"/>
  <c r="I386" i="1"/>
  <c r="O386" i="1" s="1"/>
  <c r="I383" i="1"/>
  <c r="O383" i="1" s="1"/>
  <c r="I380" i="1"/>
  <c r="O380" i="1" s="1"/>
  <c r="I377" i="1"/>
  <c r="O377" i="1" s="1"/>
  <c r="I374" i="1"/>
  <c r="O374" i="1" s="1"/>
  <c r="I371" i="1"/>
  <c r="O371" i="1" s="1"/>
  <c r="I368" i="1"/>
  <c r="O368" i="1" s="1"/>
  <c r="R367" i="1" s="1"/>
  <c r="O367" i="1" s="1"/>
  <c r="I364" i="1"/>
  <c r="O364" i="1" s="1"/>
  <c r="I361" i="1"/>
  <c r="O361" i="1" s="1"/>
  <c r="I358" i="1"/>
  <c r="O358" i="1" s="1"/>
  <c r="I355" i="1"/>
  <c r="O355" i="1" s="1"/>
  <c r="I351" i="1"/>
  <c r="O351" i="1" s="1"/>
  <c r="I348" i="1"/>
  <c r="O348" i="1" s="1"/>
  <c r="I345" i="1"/>
  <c r="O345" i="1" s="1"/>
  <c r="I342" i="1"/>
  <c r="O342" i="1" s="1"/>
  <c r="I339" i="1"/>
  <c r="O339" i="1" s="1"/>
  <c r="I336" i="1"/>
  <c r="O336" i="1" s="1"/>
  <c r="I333" i="1"/>
  <c r="O333" i="1" s="1"/>
  <c r="Q332" i="1"/>
  <c r="I332" i="1" s="1"/>
  <c r="I329" i="1"/>
  <c r="O329" i="1" s="1"/>
  <c r="I326" i="1"/>
  <c r="O326" i="1" s="1"/>
  <c r="I323" i="1"/>
  <c r="O323" i="1" s="1"/>
  <c r="I320" i="1"/>
  <c r="O320" i="1" s="1"/>
  <c r="I317" i="1"/>
  <c r="O317" i="1" s="1"/>
  <c r="I314" i="1"/>
  <c r="O314" i="1" s="1"/>
  <c r="I311" i="1"/>
  <c r="O311" i="1" s="1"/>
  <c r="I308" i="1"/>
  <c r="O308" i="1" s="1"/>
  <c r="I305" i="1"/>
  <c r="O305" i="1" s="1"/>
  <c r="I302" i="1"/>
  <c r="O302" i="1" s="1"/>
  <c r="I299" i="1"/>
  <c r="O299" i="1" s="1"/>
  <c r="R298" i="1" s="1"/>
  <c r="O298" i="1" s="1"/>
  <c r="I295" i="1"/>
  <c r="O295" i="1" s="1"/>
  <c r="I292" i="1"/>
  <c r="O292" i="1" s="1"/>
  <c r="I289" i="1"/>
  <c r="O289" i="1" s="1"/>
  <c r="I286" i="1"/>
  <c r="O286" i="1" s="1"/>
  <c r="I283" i="1"/>
  <c r="O283" i="1" s="1"/>
  <c r="I280" i="1"/>
  <c r="O280" i="1" s="1"/>
  <c r="I277" i="1"/>
  <c r="O277" i="1" s="1"/>
  <c r="I274" i="1"/>
  <c r="O274" i="1" s="1"/>
  <c r="I271" i="1"/>
  <c r="O271" i="1" s="1"/>
  <c r="I268" i="1"/>
  <c r="O268" i="1" s="1"/>
  <c r="Q267" i="1"/>
  <c r="I267" i="1" s="1"/>
  <c r="I264" i="1"/>
  <c r="O264" i="1" s="1"/>
  <c r="I261" i="1"/>
  <c r="O261" i="1" s="1"/>
  <c r="I258" i="1"/>
  <c r="O258" i="1" s="1"/>
  <c r="I255" i="1"/>
  <c r="O255" i="1" s="1"/>
  <c r="I252" i="1"/>
  <c r="O252" i="1" s="1"/>
  <c r="I249" i="1"/>
  <c r="O249" i="1" s="1"/>
  <c r="R248" i="1" s="1"/>
  <c r="O248" i="1" s="1"/>
  <c r="Q248" i="1"/>
  <c r="I248" i="1" s="1"/>
  <c r="I245" i="1"/>
  <c r="O245" i="1" s="1"/>
  <c r="I242" i="1"/>
  <c r="O242" i="1" s="1"/>
  <c r="I239" i="1"/>
  <c r="O239" i="1" s="1"/>
  <c r="I236" i="1"/>
  <c r="O236" i="1" s="1"/>
  <c r="I233" i="1"/>
  <c r="O233" i="1" s="1"/>
  <c r="I230" i="1"/>
  <c r="O230" i="1" s="1"/>
  <c r="I227" i="1"/>
  <c r="O227" i="1" s="1"/>
  <c r="I223" i="1"/>
  <c r="O223" i="1" s="1"/>
  <c r="I220" i="1"/>
  <c r="O220" i="1" s="1"/>
  <c r="I217" i="1"/>
  <c r="O217" i="1" s="1"/>
  <c r="I214" i="1"/>
  <c r="O214" i="1" s="1"/>
  <c r="I211" i="1"/>
  <c r="O211" i="1" s="1"/>
  <c r="I208" i="1"/>
  <c r="O208" i="1" s="1"/>
  <c r="I205" i="1"/>
  <c r="O205" i="1" s="1"/>
  <c r="I202" i="1"/>
  <c r="O202" i="1" s="1"/>
  <c r="I199" i="1"/>
  <c r="O199" i="1" s="1"/>
  <c r="I196" i="1"/>
  <c r="O196" i="1" s="1"/>
  <c r="I193" i="1"/>
  <c r="O193" i="1" s="1"/>
  <c r="I190" i="1"/>
  <c r="O190" i="1" s="1"/>
  <c r="I187" i="1"/>
  <c r="O187" i="1" s="1"/>
  <c r="I184" i="1"/>
  <c r="O184" i="1" s="1"/>
  <c r="I181" i="1"/>
  <c r="O181" i="1" s="1"/>
  <c r="I178" i="1"/>
  <c r="O178" i="1" s="1"/>
  <c r="I175" i="1"/>
  <c r="O175" i="1" s="1"/>
  <c r="I172" i="1"/>
  <c r="O172" i="1" s="1"/>
  <c r="I169" i="1"/>
  <c r="O169" i="1" s="1"/>
  <c r="I166" i="1"/>
  <c r="O166" i="1" s="1"/>
  <c r="I163" i="1"/>
  <c r="O163" i="1" s="1"/>
  <c r="I160" i="1"/>
  <c r="O160" i="1" s="1"/>
  <c r="I157" i="1"/>
  <c r="O157" i="1" s="1"/>
  <c r="I154" i="1"/>
  <c r="O154" i="1" s="1"/>
  <c r="I151" i="1"/>
  <c r="O151" i="1" s="1"/>
  <c r="I148" i="1"/>
  <c r="O148" i="1" s="1"/>
  <c r="I145" i="1"/>
  <c r="O145" i="1" s="1"/>
  <c r="I142" i="1"/>
  <c r="O142" i="1" s="1"/>
  <c r="I139" i="1"/>
  <c r="O139" i="1" s="1"/>
  <c r="I136" i="1"/>
  <c r="O136" i="1" s="1"/>
  <c r="I133" i="1"/>
  <c r="O133" i="1" s="1"/>
  <c r="I130" i="1"/>
  <c r="O130" i="1" s="1"/>
  <c r="I127" i="1"/>
  <c r="O127" i="1" s="1"/>
  <c r="I124" i="1"/>
  <c r="O124" i="1" s="1"/>
  <c r="I121" i="1"/>
  <c r="O121" i="1" s="1"/>
  <c r="I118" i="1"/>
  <c r="O118" i="1" s="1"/>
  <c r="I115" i="1"/>
  <c r="O115" i="1" s="1"/>
  <c r="I112" i="1"/>
  <c r="O112" i="1" s="1"/>
  <c r="I109" i="1"/>
  <c r="O109" i="1" s="1"/>
  <c r="I106" i="1"/>
  <c r="O106" i="1" s="1"/>
  <c r="I103" i="1"/>
  <c r="O103" i="1" s="1"/>
  <c r="I100" i="1"/>
  <c r="O100" i="1" s="1"/>
  <c r="I97" i="1"/>
  <c r="O97" i="1" s="1"/>
  <c r="I94" i="1"/>
  <c r="O94" i="1" s="1"/>
  <c r="I91" i="1"/>
  <c r="O91" i="1" s="1"/>
  <c r="I88" i="1"/>
  <c r="O88" i="1" s="1"/>
  <c r="I85" i="1"/>
  <c r="O85" i="1" s="1"/>
  <c r="I82" i="1"/>
  <c r="O82" i="1" s="1"/>
  <c r="I79" i="1"/>
  <c r="O79" i="1" s="1"/>
  <c r="R78" i="1" s="1"/>
  <c r="O78" i="1" s="1"/>
  <c r="I75" i="1"/>
  <c r="O75" i="1" s="1"/>
  <c r="I72" i="1"/>
  <c r="O72" i="1" s="1"/>
  <c r="I69" i="1"/>
  <c r="O69" i="1" s="1"/>
  <c r="I66" i="1"/>
  <c r="O66" i="1" s="1"/>
  <c r="I63" i="1"/>
  <c r="O63" i="1" s="1"/>
  <c r="O60" i="1"/>
  <c r="I60" i="1"/>
  <c r="I57" i="1"/>
  <c r="O57" i="1" s="1"/>
  <c r="O54" i="1"/>
  <c r="I54" i="1"/>
  <c r="I51" i="1"/>
  <c r="O51" i="1" s="1"/>
  <c r="I48" i="1"/>
  <c r="O48" i="1" s="1"/>
  <c r="I45" i="1"/>
  <c r="O45" i="1" s="1"/>
  <c r="I42" i="1"/>
  <c r="O42" i="1" s="1"/>
  <c r="I39" i="1"/>
  <c r="O39" i="1" s="1"/>
  <c r="O36" i="1"/>
  <c r="I36" i="1"/>
  <c r="I33" i="1"/>
  <c r="O33" i="1" s="1"/>
  <c r="O30" i="1"/>
  <c r="I30" i="1"/>
  <c r="I27" i="1"/>
  <c r="O27" i="1" s="1"/>
  <c r="I24" i="1"/>
  <c r="O24" i="1" s="1"/>
  <c r="I21" i="1"/>
  <c r="O21" i="1" s="1"/>
  <c r="I18" i="1"/>
  <c r="O18" i="1" s="1"/>
  <c r="I15" i="1"/>
  <c r="O15" i="1" s="1"/>
  <c r="O12" i="1"/>
  <c r="I12" i="1"/>
  <c r="I9" i="1"/>
  <c r="O9" i="1" s="1"/>
  <c r="R8" i="1" l="1"/>
  <c r="O8" i="1" s="1"/>
  <c r="R267" i="1"/>
  <c r="O267" i="1" s="1"/>
  <c r="R332" i="1"/>
  <c r="O332" i="1" s="1"/>
  <c r="Q354" i="1"/>
  <c r="I354" i="1" s="1"/>
  <c r="Q226" i="1"/>
  <c r="I226" i="1" s="1"/>
  <c r="R354" i="1"/>
  <c r="O354" i="1" s="1"/>
  <c r="Q8" i="1"/>
  <c r="I8" i="1" s="1"/>
  <c r="Q78" i="1"/>
  <c r="I78" i="1" s="1"/>
  <c r="R226" i="1"/>
  <c r="O226" i="1" s="1"/>
  <c r="Q298" i="1"/>
  <c r="I298" i="1" s="1"/>
  <c r="Q367" i="1"/>
  <c r="I367" i="1" s="1"/>
  <c r="I3" i="1" l="1"/>
  <c r="O2" i="1"/>
</calcChain>
</file>

<file path=xl/sharedStrings.xml><?xml version="1.0" encoding="utf-8"?>
<sst xmlns="http://schemas.openxmlformats.org/spreadsheetml/2006/main" count="1748" uniqueCount="703">
  <si>
    <t>ASPE10</t>
  </si>
  <si>
    <t>S</t>
  </si>
  <si>
    <t>Soupis prací objektu</t>
  </si>
  <si>
    <t xml:space="preserve">Stavba: </t>
  </si>
  <si>
    <t>2019-11</t>
  </si>
  <si>
    <t>Celková oprava propustku na silnici III/2119, Prameny</t>
  </si>
  <si>
    <t>O</t>
  </si>
  <si>
    <t>Rozpočet:</t>
  </si>
  <si>
    <t>0,00</t>
  </si>
  <si>
    <t>15,00</t>
  </si>
  <si>
    <t>21,00</t>
  </si>
  <si>
    <t>3</t>
  </si>
  <si>
    <t>2</t>
  </si>
  <si>
    <t>SO 201</t>
  </si>
  <si>
    <t>Most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</si>
  <si>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</si>
  <si>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</si>
  <si>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</si>
  <si>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</si>
  <si>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</si>
  <si>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</si>
  <si>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</si>
  <si>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</si>
  <si>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</si>
  <si>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</si>
  <si>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</si>
  <si>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</si>
  <si>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</si>
  <si>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</si>
  <si>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</si>
  <si>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</si>
  <si>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</si>
  <si>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</si>
  <si>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</si>
  <si>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</si>
  <si>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</si>
  <si>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</si>
  <si>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</si>
  <si>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</si>
  <si>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</si>
  <si>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asfalt</t>
  </si>
  <si>
    <t>VV</t>
  </si>
  <si>
    <t>dle pol.č.11333:    
chodník   0,1*37,8*2*2,2=16,632 [D] 
vozovka   0,1*(66,2+49,5+22)*2,2=30,294 [B] 
ochrana izolace nad propustkem   0,1*22*2,2=4,840 [C] 
Celkem: D+B+C=51,766 [E]</t>
  </si>
  <si>
    <t>af</t>
  </si>
  <si>
    <t>frézovaný asfalt</t>
  </si>
  <si>
    <t>dle položky č. 11372: 
0,05*(66,2+49,5+22)*2,2=15,147 [A] 
Celkem: A=15,147 [B]</t>
  </si>
  <si>
    <t>ai</t>
  </si>
  <si>
    <t>odhad-mostní asfaltová izolace</t>
  </si>
  <si>
    <t>dle pol.č. 97817: 
22*0,005*2,2=0,242 [A] 
Celkem: A=0,242 [B]</t>
  </si>
  <si>
    <t>b</t>
  </si>
  <si>
    <t>beton</t>
  </si>
  <si>
    <t>dle pol.č.966158: 
vybourání spádového betonu propustku   0,13*27,7*2,3=8,282 [A] 
odhad-vybourání opěr   (2*0,3*1,1*8,5+2*8,5*0,15*0,2)*2,3=14,076 [B] 
odhad-vybourání základů opěr   2*1,1*0,5*8,5*2,3=21,505 [C] 
odhad-vybourání křídel   (0,4*1*(1,3+0,7+1,2+2,5))*2,3=5,244 [D] 
odhad-vybourání základů křídel   (0,5*1,1*(1,3+0,7+1,2+2,5))*2,3=7,211 [E] 
odhad-vybourání základů čelních zídek   0,7*0,5*2,5*2*2,3=4,025 [F] 
dle pol.č.966357: 
2x trubní propustek DN500 vč. obetonování   ((3,14*0,49*0,49-3,14*0,34*0,34)*2,3*2+(3,14*0,34*0,34-3,14*0,25*0,25)*2,5*2)*2,3=6,053 [G] 
dle pol.č.11328B: 
příkopová bet. tvárnice š.600mm   21*0,058*2,3=2,801 [H] 
bet.lože   21*0,108*2,3=5,216 [I] 
dle pol.č.11351B: 
obruba   19*0,06*0,2*2,3=0,524 [J] 
bet.lože   19*0,04*2,3=1,748 [K] 
dle pol.č.11352B: 
obruba   15*0,15*0,25*2,3=1,294 [L] 
bet.lože   15*0,049*2,3=1,691 [M] 
Celkem: A+B+C+D+E+F+G+H+I+J+K+L+M=79,670 [N]</t>
  </si>
  <si>
    <t>o</t>
  </si>
  <si>
    <t>ocel</t>
  </si>
  <si>
    <t>dle pol.č.966188: 
((5+5+4*1)+3*1)*(3,14*0,03*0,03-3,14*0,025*0,025)*7,85=0,115 [A] 
Celkem: A=0,115 [B]</t>
  </si>
  <si>
    <t>zb</t>
  </si>
  <si>
    <t>železobeton</t>
  </si>
  <si>
    <t>dle pol.č.966168: 
římsy propustku   (0,49*0,35*5,7+0,91*0,29*8)*2,5=7,722 [A] 
NK-deska   (8,4*0,2*2,65)*2,5=11,130 [B] 
čelní zídky trubního propustku   (2,5*1,6*(0,2+0,15))*2,5=3,500 [C] 
Celkem: A+B+C=22,352 [D]</t>
  </si>
  <si>
    <t>7</t>
  </si>
  <si>
    <t>zk</t>
  </si>
  <si>
    <t>rezerva na sanaci pod základy 
položka jen se souhlasem investora</t>
  </si>
  <si>
    <t>dle pol.č.132838.r:   (25,5+24,5)*0,5*0,6*1,8=27,000 [A] 
dle pol.č.132938.r:   (25,5+24,5)*0,5*0,4*1,8=18,000 [B] 
Celkem: A+B=45,000 [C]</t>
  </si>
  <si>
    <t>zemina a kámen</t>
  </si>
  <si>
    <t>dle pol.č.11332:   49,28*1,8=88,704 [A] 
dle pol.č.122738:   2,535*1,8=4,563 [B] 
dle pol.č.124738:   22,972*1,8=41,350 [C] 
dle pol.č.124838:   22,972*1,8=41,350 [D] 
dle pol.č.126738:   6,007*1,8=10,813 [E] 
dle pol.č.126838:   17,389*1,8=31,300 [F] 
dle pol.č.126938:   8,669*1,8=15,604 [G] 
dle pol.č.132838:   (25,5+24,5)*0,15*1,8=13,500 [H] 
Celkem: A+B+C+D+E+F+G+H=247,184 [I]</t>
  </si>
  <si>
    <t>8</t>
  </si>
  <si>
    <t>02520</t>
  </si>
  <si>
    <t/>
  </si>
  <si>
    <t>ZKOUŠENÍ MATERIÁLŮ NEZÁVISLOU ZKUŠEBNOU</t>
  </si>
  <si>
    <t>KUS</t>
  </si>
  <si>
    <t>preliminář 20.000,-Kč; požadavek investora, bude se čerpat jenom s jeho souhlasem</t>
  </si>
  <si>
    <t>1=1,000 [A] 
Celkem: A=1,000 [B]</t>
  </si>
  <si>
    <t>02620</t>
  </si>
  <si>
    <t>ZKOUŠENÍ KONSTRUKCÍ A PRACÍ NEZÁVISLOU ZKUŠEBNOU</t>
  </si>
  <si>
    <t>02720</t>
  </si>
  <si>
    <t>POMOC PRÁCE ZŘÍZ NEBO ZAJIŠŤ REGULACI A OCHRANU DOPRAVY</t>
  </si>
  <si>
    <t>úprava DIO během stavby; preliminář 5 000,- Kč; požadavek investora, bude se čerpat jenom s jeho souhlasem</t>
  </si>
  <si>
    <t>11</t>
  </si>
  <si>
    <t>02730</t>
  </si>
  <si>
    <t>POMOC PRÁCE ZŘÍZ NEBO ZAJIŠŤ OCHRANU INŽENÝRSKÝCH SÍTÍ</t>
  </si>
  <si>
    <t>ochrana - úpravy stávajícího sdělovacího kabelu CETIN v dl. odhadem 5m (případná přeložka) - preliminář 20.000,- Kč bez DPH 
bude se fakturovat jen se souhlasem investora</t>
  </si>
  <si>
    <t>12</t>
  </si>
  <si>
    <t>ochrana - úpravy stávajícího STL plynovodu v dl. odhadem 6m  (případná přeložka) - preliminář 40.000,- Kč bez DPH 
bude se fakturovat jen se souhlasem investora</t>
  </si>
  <si>
    <t>13</t>
  </si>
  <si>
    <t>02821</t>
  </si>
  <si>
    <t>PRŮZKUMNÉ PRÁCE ARCHEOLOGICKÉ NA POVRCHU</t>
  </si>
  <si>
    <t>požadavek investora, bude se čerpat jenom s jeho souhlasem</t>
  </si>
  <si>
    <t>1=1,000 [A]  
Celkem: A=1,000 [B]</t>
  </si>
  <si>
    <t>14</t>
  </si>
  <si>
    <t>02910</t>
  </si>
  <si>
    <t>OSTATNÍ POŽADAVKY - ZEMĚMĚŘIČSKÁ MĚŘENÍ</t>
  </si>
  <si>
    <t>vytyčení a měření během stavby</t>
  </si>
  <si>
    <t>15</t>
  </si>
  <si>
    <t>02911</t>
  </si>
  <si>
    <t>OSTATNÍ POŽADAVKY - GEODETICKÉ ZAMĚŘENÍ</t>
  </si>
  <si>
    <t>po skončení stavby, zaměření skutečného stavu + geometrák   (počet vyhotovení dle počtu pozemků v záborovém elaborátu + 2ks navíc)</t>
  </si>
  <si>
    <t>16</t>
  </si>
  <si>
    <t>029412</t>
  </si>
  <si>
    <t>OSTATNÍ POŽADAVKY - VYPRACOVÁNÍ MOSTNÍHO LISTU</t>
  </si>
  <si>
    <t>17</t>
  </si>
  <si>
    <t>02943</t>
  </si>
  <si>
    <t>OSTATNÍ POŽADAVKY - VYPRACOVÁNÍ RDS</t>
  </si>
  <si>
    <t>18</t>
  </si>
  <si>
    <t>02944</t>
  </si>
  <si>
    <t>OSTAT POŽADAVKY - DOKUMENTACE SKUTEČ PROVEDENÍ V DIGIT FORMĚ</t>
  </si>
  <si>
    <t>vč. papírové pro archivaci (4 paré + CD)</t>
  </si>
  <si>
    <t>19</t>
  </si>
  <si>
    <t>02946</t>
  </si>
  <si>
    <t>OSTAT POŽADAVKY - FOTODOKUMENTACE</t>
  </si>
  <si>
    <t>zdokumentování stavby</t>
  </si>
  <si>
    <t>20</t>
  </si>
  <si>
    <t>02953</t>
  </si>
  <si>
    <t>OSTATNÍ POŽADAVKY - HLAVNÍ MOSTNÍ PROHLÍDKA</t>
  </si>
  <si>
    <t>1. hlavní prohlídka trvalého mostu</t>
  </si>
  <si>
    <t>21</t>
  </si>
  <si>
    <t>02971</t>
  </si>
  <si>
    <t>OSTAT POŽADAVKY - GEOTECHNICKÝ MONITORING NA POVRCHU</t>
  </si>
  <si>
    <t>účast geotechnika na stavbě</t>
  </si>
  <si>
    <t>22</t>
  </si>
  <si>
    <t>03100</t>
  </si>
  <si>
    <t>ZAŘÍZENÍ STAVENIŠTĚ - ZŘÍZENÍ, PROVOZ, DEMONTÁŽ</t>
  </si>
  <si>
    <t>Kompletní zařízení staveniště dle potřeb zhotovitele, sklady, stavební buňky, vč. oplocení, zpevnění ploch, pronájmu pozemku apod., vč. veškerých opatření k zajištění BOZP na staveništi, Po dokončení stavby demontáž a uvedení pozemku do původního stavu.</t>
  </si>
  <si>
    <t>Zemní práce</t>
  </si>
  <si>
    <t>23</t>
  </si>
  <si>
    <t>11328</t>
  </si>
  <si>
    <t>ODSTRANĚNÍ PŘÍKOPŮ, ŽLABŮ A RIGOLŮ Z PŘÍKOPOVÝCH TVÁRNIC</t>
  </si>
  <si>
    <t>M2</t>
  </si>
  <si>
    <t>na řízenou skládku Tisová 
včetně betonového lože</t>
  </si>
  <si>
    <t>(9+7+5)*0,6=12,600 [A] 
Celkem: A=12,600 [B]</t>
  </si>
  <si>
    <t>24</t>
  </si>
  <si>
    <t>11328B</t>
  </si>
  <si>
    <t>ODSTRANĚNÍ PŘÍKOPŮ, ŽLABŮ A RIGOLŮ Z PŘÍKOPOVÝCH TVÁRNIC - DOPRAVA</t>
  </si>
  <si>
    <t>tkm</t>
  </si>
  <si>
    <t>na řízenou skládku Tisová</t>
  </si>
  <si>
    <t>příkopová bet. tvárnice š.600mm   21*0,058*2,3*26=72,836 [A] 
bet.lože   21*0,108*2,3*26=135,626 [B] 
Celkem: A+B=208,462 [C]</t>
  </si>
  <si>
    <t>25</t>
  </si>
  <si>
    <t>11332</t>
  </si>
  <si>
    <t>ODSTRANĚNÍ PODKLADŮ ZPEVNĚNÝCH PLOCH Z KAMENIVA NESTMELENÉHO</t>
  </si>
  <si>
    <t>M3</t>
  </si>
  <si>
    <t>včetně odvozu do 26km na řízenou skládku Tisová 
položka obsahuje i náklady na odstranění geotextilie z provizorního chodníku</t>
  </si>
  <si>
    <t>kce stáv.vozovky tl. 0,30m (odhad)    0,3*(66,2+49,5)=34,710 [A] 
kce provizorního chodníku tl.0,20m   0,2*44,5=8,900 [B] 
kce stáv. chodníku tl. 0,15m (odhad)  0,15*37,8=5,670 [C] 
Celkem: A+B+C=49,280 [D]</t>
  </si>
  <si>
    <t>26</t>
  </si>
  <si>
    <t>11333</t>
  </si>
  <si>
    <t>ODSTRANĚNÍ PODKLADU ZPEVNĚNÝCH PLOCH S ASFALT POJIVEM</t>
  </si>
  <si>
    <t>včetně odvozu do 26km na řízenou skládku Tisová</t>
  </si>
  <si>
    <t>chodník   0,1*37,8*2=7,560 [A] 
vozovka   0,1*(66,2+49,5+22)=13,770 [B] 
ochrana izolace nad propustkem   0,1*22=2,200 [C] 
Celkem: A+B+C=23,530 [D]</t>
  </si>
  <si>
    <t>27</t>
  </si>
  <si>
    <t>113514</t>
  </si>
  <si>
    <t>ODSTRANĚNÍ ZÁHONOVÝCH OBRUBNÍKŮ, ODVOZ DO 5KM</t>
  </si>
  <si>
    <t>M</t>
  </si>
  <si>
    <t>1,5+1,5+7,5+8,5=19,000 [A] 
Celkem: A=19,000 [B]</t>
  </si>
  <si>
    <t>28</t>
  </si>
  <si>
    <t>11351B</t>
  </si>
  <si>
    <t>ODSTRANĚNÍ ZÁHONOVÝCH OBRUBNÍKŮ - DOPRAVA</t>
  </si>
  <si>
    <t>obruba   19*0,06*0,2*2,3*21=11,012 [A] 
bet.lože   19*0,04*2,3*21=36,708 [B] 
Celkem: A+B=47,720 [C]</t>
  </si>
  <si>
    <t>29</t>
  </si>
  <si>
    <t>113524</t>
  </si>
  <si>
    <t>ODSTRANĚNÍ CHODNÍKOVÝCH A SILNIČNÍCH OBRUBNÍKŮ BETONOVÝCH, ODVOZ DO 5KM</t>
  </si>
  <si>
    <t>10+5=15,000 [A] 
Celkem: A=15,000 [B]</t>
  </si>
  <si>
    <t>30</t>
  </si>
  <si>
    <t>11352B</t>
  </si>
  <si>
    <t>ODSTRANĚNÍ CHODNÍKOVÝCH A SILNIČNÍCH OBRUBNÍKŮ BETONOVÝCH - DOPRAVA</t>
  </si>
  <si>
    <t>obruba   15*0,15*0,25*2,3*21=27,169 [A] 
bet.lože   15*0,049*2,3*21=35,501 [B] 
Celkem: A+B=62,670 [C]</t>
  </si>
  <si>
    <t>31</t>
  </si>
  <si>
    <t>11372</t>
  </si>
  <si>
    <t>FRÉZOVÁNÍ ZPEVNĚNÝCH PLOCH ASFALTOVÝCH</t>
  </si>
  <si>
    <t>frézování vozovky tl.50mm  
0,05*(66,2+49,5+22)=6,885 [A] 
Celkem: A=6,885 [B]</t>
  </si>
  <si>
    <t>32</t>
  </si>
  <si>
    <t>113765</t>
  </si>
  <si>
    <t>FRÉZOVÁNÍ DRÁŽKY PRŮŘEZU DO 600MM2 V ASFALTOVÉ VOZOVCE</t>
  </si>
  <si>
    <t>včetně odvozu a uložení na skládku a poplatku za skládku</t>
  </si>
  <si>
    <t>napojení kolem říms     NS 8,5 + PS 9,5=18,000 [A] 
Celkem: A=18,000 [B]</t>
  </si>
  <si>
    <t>33</t>
  </si>
  <si>
    <t>11511</t>
  </si>
  <si>
    <t>ČERPÁNÍ VODY DO 500 L/MIN</t>
  </si>
  <si>
    <t>HOD</t>
  </si>
  <si>
    <t>odhad</t>
  </si>
  <si>
    <t>odhad pro čerpání ze stavební jámy  2*320 hod =640,000 [A] 
Celkem: A=640,000 [B]</t>
  </si>
  <si>
    <t>34</t>
  </si>
  <si>
    <t>11525</t>
  </si>
  <si>
    <t>PŘEVEDENÍ VODY POTRUBÍM DN 600 NEBO ŽLABY R.O. DO 2,0M</t>
  </si>
  <si>
    <t>včetně manipulace s rourou pro možnost provedení dlažby a založení mostu</t>
  </si>
  <si>
    <t>roura 1x DN500    21=21,000 [A] 
Celkem: A=21,000 [B]</t>
  </si>
  <si>
    <t>35</t>
  </si>
  <si>
    <t>121101</t>
  </si>
  <si>
    <t>SEJMUTÍ ORNICE NEBO LESNÍ PŮDY S ODVOZEM</t>
  </si>
  <si>
    <t>odhad; tl.100mm vč. uložení na meziskládku</t>
  </si>
  <si>
    <t>(85+100+90)*0,1=27,500 [A]]  
Celkem: A=27,500 [B]</t>
  </si>
  <si>
    <t>36</t>
  </si>
  <si>
    <t>122731</t>
  </si>
  <si>
    <t>ODKOPÁVKY A PROKOPÁVKY OBECNÉ TŘ. I, ODVOZ DO 1KM</t>
  </si>
  <si>
    <t>vč. uložení na meziskládku</t>
  </si>
  <si>
    <t>na zpětné zásypy uloženo na mezideponii z položky č. 122738 
10=10,000 [A] 
Celkem: A=10,000 [B]</t>
  </si>
  <si>
    <t>37</t>
  </si>
  <si>
    <t>122738</t>
  </si>
  <si>
    <t>ODKOPÁVKY A PROKOPÁVKY OBECNÉ TŘ. I, ODVOZ DO 20KM</t>
  </si>
  <si>
    <t>nadnásyp stávající trubní propustek   2,3*2,5*0,5=2,875 [A] 
odkop pro provizorní chodník   0,1*1,5*30=4,500 [B] 
stávající PK   (0,35+0,01+0,07)*(5,5+6,5)=5,160 [C] 
zpětné zásypy   -10=-10,000 [D] 
Celkem: A+B+C+D=2,535 [E]</t>
  </si>
  <si>
    <t>38</t>
  </si>
  <si>
    <t>122739</t>
  </si>
  <si>
    <t>PŘÍPLATEK ZA DALŠÍ 1KM DOPRAVY ZEMINY</t>
  </si>
  <si>
    <t>příplatek za 6km z položky č. 122738 
6*2,535=15,210 [A] 
Celkem: A=15,210 [B]</t>
  </si>
  <si>
    <t>39</t>
  </si>
  <si>
    <t>12473</t>
  </si>
  <si>
    <t>VYKOPÁVKY PRO KORYTA VODOTEČÍ TŘ. I</t>
  </si>
  <si>
    <t>odstranění zemní hrázky 
3,35*2,5=8,375 [A] 
Celkem: A=8,375 [B]</t>
  </si>
  <si>
    <t>40</t>
  </si>
  <si>
    <t>124738</t>
  </si>
  <si>
    <t>VYKOPÁVKY PRO KORYTA VODOTEČÍ TŘ. I, ODVOZ DO 20KM</t>
  </si>
  <si>
    <t>koryto mimo most: 
NS     ((0,67+2,04)*0,5*4,6+(2,04+3,9)*0,5*3,8)*0,5=8,760 [A] 
PS     ((0+1,6)*0,5*4,33+(1,6+3,4)*0,5*3,5)*0,5=6,107 [B] 
koryto pod mostem: 
1,621*10*0,5=8,105 [C] 
Celkem: A+B+C=22,972 [D]</t>
  </si>
  <si>
    <t>41</t>
  </si>
  <si>
    <t>124739</t>
  </si>
  <si>
    <t>příplatek za 6km z položky č. 124738 
6*22,972=137,832 [A] 
Celkem: A=137,832 [B]</t>
  </si>
  <si>
    <t>42</t>
  </si>
  <si>
    <t>124838</t>
  </si>
  <si>
    <t>VYKOPÁVKY PRO KORYTA VODOTEČÍ TŘ. II, ODVOZ DO 20KM</t>
  </si>
  <si>
    <t>43</t>
  </si>
  <si>
    <t>124839</t>
  </si>
  <si>
    <t>příplatek za 6km z položky č. 124838 
6*22,972=137,832 [A] 
Celkem: A=137,832 [B]</t>
  </si>
  <si>
    <t>44</t>
  </si>
  <si>
    <t>125731</t>
  </si>
  <si>
    <t>VYKOPÁVKY ZE ZEMNÍKŮ A SKLÁDEK TŘ. I,</t>
  </si>
  <si>
    <t>naložení a dovoz z mezideponie</t>
  </si>
  <si>
    <t>na mezideponii  
dle pol.č.121101 :  27,5=27,500 [A] 
dle pol.č.122731 :  10=10,000 [B] 
dle pol.č.126731 :  20=20,000 [C] 
dle pol.č.126831 :  34,625=34,625 [D] 
Celkem: A+B+C+D=92,125 [E]</t>
  </si>
  <si>
    <t>45</t>
  </si>
  <si>
    <t>126731</t>
  </si>
  <si>
    <t>ZŘÍZENÍ STUPŇŮ V PODLOŽÍ NÁSYPŮ TŘ. I, ODVOZ DO 1KM</t>
  </si>
  <si>
    <t>na zpětné zásypy uloženo na mezideponii z položky č. 126738 
20=20,000 [A] 
Celkem: A=20,000 [B]</t>
  </si>
  <si>
    <t>46</t>
  </si>
  <si>
    <t>126738</t>
  </si>
  <si>
    <t>ZŘÍZENÍ STUPŇŮ V PODLOŽÍ NÁSYPŮ TŘ. I, ODVOZ DO 20KM</t>
  </si>
  <si>
    <t>stávající propustek PK   0,3*((5,88-1,621)*10+6*(2,5+1,5)+6,7*(2+1))=26,007 [A] 
zpětné zásypy   -20=-20,000 [B] 
Celkem: A+B=6,007 [C]</t>
  </si>
  <si>
    <t>47</t>
  </si>
  <si>
    <t>126739</t>
  </si>
  <si>
    <t>příplatek za 6km z položky č. 126738 
6*6,007=36,042 [A] 
Celkem: A=36,042 [B]</t>
  </si>
  <si>
    <t>48</t>
  </si>
  <si>
    <t>126831</t>
  </si>
  <si>
    <t>ZŘÍZENÍ STUPŇŮ V PODLOŽÍ NÁSYPŮ TŘ. II, ODVOZ DO 1KM</t>
  </si>
  <si>
    <t>na zpětné zásypy uloženo na mezideponii z položky č. 126838 
34,625=34,625 [A] 
Celkem: A=34,625 [B]</t>
  </si>
  <si>
    <t>49</t>
  </si>
  <si>
    <t>126838</t>
  </si>
  <si>
    <t>ZŘÍZENÍ STUPŇŮ V PODLOŽÍ NÁSYPŮ TŘ. II, ODVOZ DO 20KM</t>
  </si>
  <si>
    <t>stávající propustek PK   0,6*((5,88-1,621)*10+6*(2,5+1,5)+6,7*(2+1))=52,014 [A] 
zpětné zásypy   -34,625=-34,625 [B] 
Celkem: A+B=17,389 [C]</t>
  </si>
  <si>
    <t>50</t>
  </si>
  <si>
    <t>126839</t>
  </si>
  <si>
    <t>příplatek za 6km z položky č. 126838 
6*17,389=104,334 [A] 
Celkem: A=104,334 [B]</t>
  </si>
  <si>
    <t>51</t>
  </si>
  <si>
    <t>126938</t>
  </si>
  <si>
    <t>ZŘÍZENÍ STUPŇŮ V PODLOŽÍ NÁSYPŮ TŘ. III, ODVOZ DO 20KM</t>
  </si>
  <si>
    <t>stávající propustek PK   0,1*((5,88-1,621)*10+6*(2,5+1,5)+6,7*(2+1))=8,669 [A] 
Celkem: A=8,669 [B]</t>
  </si>
  <si>
    <t>52</t>
  </si>
  <si>
    <t>126939</t>
  </si>
  <si>
    <t>příplatek za 6km z položky č. 126938 
6*8,669=52,014 [A] 
Celkem: A=52,014 [B]</t>
  </si>
  <si>
    <t>53</t>
  </si>
  <si>
    <t>132838</t>
  </si>
  <si>
    <t>HLOUBENÍ RÝH ŠÍŘ DO 2M PAŽ I NEPAŽ TŘ. II, ODVOZ DO 20KM</t>
  </si>
  <si>
    <t>pro podkladní beton 
(25,5+24,5)*0,15=7,500 [A] 
Celkem: A=7,500 [B]</t>
  </si>
  <si>
    <t>54</t>
  </si>
  <si>
    <t>r</t>
  </si>
  <si>
    <t>na řízenou skládku Tisová 
rezerva na sanaci pod základy 
položka jen se souhlasem investora</t>
  </si>
  <si>
    <t>pro sanaci podloží pod základy 
(25,5+24,5)*0,5*0,6=15,000 [A] 
Celkem: A=15,000 [B]</t>
  </si>
  <si>
    <t>55</t>
  </si>
  <si>
    <t>132839</t>
  </si>
  <si>
    <t>příplatek za 6km z položky č. 132838.r 
6*15=90,000 [A] 
Celkem: A=90,000 [B]</t>
  </si>
  <si>
    <t>56</t>
  </si>
  <si>
    <t>132938</t>
  </si>
  <si>
    <t>HLOUBENÍ RÝH ŠÍŘ DO 2M PAŽ I NEPAŽ TŘ. III, ODVOZ DO 20KM</t>
  </si>
  <si>
    <t>pro sanaci podloží pod základy 
(25,5+24,5)*0,5*0,4=10,000 [A] 
Celkem: A=10,000 [B]</t>
  </si>
  <si>
    <t>57</t>
  </si>
  <si>
    <t>132939</t>
  </si>
  <si>
    <t>příplatek za 6km z položky č. 132938.r 
6*10=60,000 [A] 
Celkem: A=60,000 [B]</t>
  </si>
  <si>
    <t>58</t>
  </si>
  <si>
    <t>17120</t>
  </si>
  <si>
    <t>ULOŽENÍ SYPANINY DO NÁSYPŮ A NA SKLÁDKY BEZ ZHUTNĚNÍ</t>
  </si>
  <si>
    <t>materiály ukládané na skládku a mezideponii</t>
  </si>
  <si>
    <t>na mezideponii:  
dle pol.č.121101 :  27,5=27,500 [A] 
dle pol.č.122731 :  10=10,000 [B] 
dle pol.č.126731 :  20=20,000 [C] 
dle pol.č.126831 :  34,625=34,625 [D] 
dle pol.č.12473 :  8,375=8,375 [E] 
na skládku:  
dle pol.č.122738 :   2,535=2,535 [F] 
dle pol.č.124738 :   22,972=22,972 [G] 
dle pol.č.124838 :   22,972=22,972 [H] 
dle pol.č.126738 :   6,007=6,007 [I] 
dle pol.č.126838 :   17,389=17,389 [J] 
dle pol.č.126938 :   8,669=8,669 [K] 
dle pol.č.132838 :   7,5=7,500 [L] 
Celkem: A+B+C+D+E+F+G+H+I+J+K+L=188,544 [M]</t>
  </si>
  <si>
    <t>59</t>
  </si>
  <si>
    <t>materiály ukládané na skládku 
rezerva na sanaci pod základy 
položka jen se souhlasem investora</t>
  </si>
  <si>
    <t>na skládku:  
dle pol.č.132838,r :   15=15,000 [A] 
dle pol.č.132938,r :   10=10,000 [B] 
Celkem: A+B=25,000 [C]</t>
  </si>
  <si>
    <t>60</t>
  </si>
  <si>
    <t>17250</t>
  </si>
  <si>
    <t>ZŘÍZENÍ TĚSNĚNÍ ZE ZEMIN NEPROPUSTNÝCH</t>
  </si>
  <si>
    <t>jílové těsnění tl.100mm</t>
  </si>
  <si>
    <t>(1,8+1,8)*8,25*0,1=2,970 [A] 
Celkem: A=2,970 [B]</t>
  </si>
  <si>
    <t>61</t>
  </si>
  <si>
    <t>17380</t>
  </si>
  <si>
    <t>ZEMNÍ KRAJNICE A DOSYPÁVKY Z NAKUPOVANÝCH MATERIÁLŮ</t>
  </si>
  <si>
    <t>Krajnice:  
PS LB   4,8*0,1=0,480 [C] 
PS PB  2,6*0,1=0,260 [D] 
Celkem: C+D=0,740 [E]</t>
  </si>
  <si>
    <t>62</t>
  </si>
  <si>
    <t>17511</t>
  </si>
  <si>
    <t>OBSYP POTRUBÍ A OBJEKTŮ SE ZHUTNĚNÍM</t>
  </si>
  <si>
    <t>dle technologického předpisu 
použije se vhodný materiál z výkopu</t>
  </si>
  <si>
    <t>Zásypy zpětné:  
po zrušení provizorního chodníku   0,1*1,5*30=4,500 [A] 
v místě PK   (0,08+0,17+0,03)*(5,5+6,5)=3,360 [B] 
kolem mostu  ((1,06+1,08+1,06)*8,2+(2,89+2,42)*(2,5+1,5)-1*0,57*2,5+(0,88+1,17+0,5*3,04)*(2+1))=56,765 [C] 
Celkem: A+B+C=64,625 [D]</t>
  </si>
  <si>
    <t>63</t>
  </si>
  <si>
    <t>17581</t>
  </si>
  <si>
    <t>OBSYP POTRUBÍ A OBJEKTŮ Z NAKUPOVANÝCH MATERIÁLŮ</t>
  </si>
  <si>
    <t>přípojka vpusti</t>
  </si>
  <si>
    <t>obsyp ze ŠP fr.0/4mm tl.270mm   7*1*0,27=1,890 [A] 
obsyp ze ŠD fr.0/22mm tl.200mm   7*1*0,2=1,400 [B] 
Celkem: A+B=3,290 [C]</t>
  </si>
  <si>
    <t>64</t>
  </si>
  <si>
    <t>17710</t>
  </si>
  <si>
    <t>ZEMNÍ HRÁZKY ZE ZEMIN SE ZHUTNĚNÍM</t>
  </si>
  <si>
    <t>použije se vhodný materiál z výkopu</t>
  </si>
  <si>
    <t>3,35*2,5=8,375 [A] 
Celkem: A=8,375 [B]</t>
  </si>
  <si>
    <t>65</t>
  </si>
  <si>
    <t>18090</t>
  </si>
  <si>
    <t>VŠEOBECNÉ ÚPRAVY OSTATNÍCH PLOCH</t>
  </si>
  <si>
    <t>po dokončení stavby</t>
  </si>
  <si>
    <t>275=275,000 [A] 
Celkem: A=275,000 [B]</t>
  </si>
  <si>
    <t>66</t>
  </si>
  <si>
    <t>18110</t>
  </si>
  <si>
    <t>ÚPRAVA PLÁNĚ SE ZHUTNĚNÍM V HORNINĚ TŘ. I</t>
  </si>
  <si>
    <t>125+30+5+45=205,000 [A] 
Celkem: A=205,000 [B]</t>
  </si>
  <si>
    <t>67</t>
  </si>
  <si>
    <t>18130</t>
  </si>
  <si>
    <t>ÚPRAVA PLÁNĚ BEZ ZHUTNĚNÍ</t>
  </si>
  <si>
    <t>68</t>
  </si>
  <si>
    <t>18231</t>
  </si>
  <si>
    <t>ROZPROSTŘENÍ ORNICE V ROVINĚ V TL DO 0,10M</t>
  </si>
  <si>
    <t>68,5+91,9+68,3=228,700 [A] 
5,8+3,5+5+3,4+8,2+17,1=43,000 [B] 
Celkem: A+B=271,700 [C]</t>
  </si>
  <si>
    <t>69</t>
  </si>
  <si>
    <t>18242</t>
  </si>
  <si>
    <t>ZALOŽENÍ TRÁVNÍKU HYDROOSEVEM NA ORNICI</t>
  </si>
  <si>
    <t>70</t>
  </si>
  <si>
    <t>18247</t>
  </si>
  <si>
    <t>OŠETŘOVÁNÍ TRÁVNÍKU</t>
  </si>
  <si>
    <t>71</t>
  </si>
  <si>
    <t>18481</t>
  </si>
  <si>
    <t>OCHRANA STROMŮ BEDNĚNÍM</t>
  </si>
  <si>
    <t>5 ks</t>
  </si>
  <si>
    <t>(4*1,2*2)*5=48,000 [A] 
Celkem: A=48,000 [B]</t>
  </si>
  <si>
    <t>Základy</t>
  </si>
  <si>
    <t>72</t>
  </si>
  <si>
    <t>21262</t>
  </si>
  <si>
    <t>TRATIVODY KOMPLET Z TRUB Z PLAST HMOT DN DO 100MM</t>
  </si>
  <si>
    <t>8,8+9=17,800 [A] 
Celkem: A=17,800 [B]</t>
  </si>
  <si>
    <t>73</t>
  </si>
  <si>
    <t>21341</t>
  </si>
  <si>
    <t>DRENÁŽNÍ VRSTVY Z PLASTBETONU (PLASTMALTY)</t>
  </si>
  <si>
    <t>v úžlabí NK   0,15*0,05*3,5=0,026 [A] 
Celkem: A=0,026 [B]</t>
  </si>
  <si>
    <t>74</t>
  </si>
  <si>
    <t>21461C</t>
  </si>
  <si>
    <t>SEPARAČNÍ GEOTEXTILIE DO 300G/M2</t>
  </si>
  <si>
    <t>300g/m2</t>
  </si>
  <si>
    <t>vozovka mimo most S2   (71,6+53,3)*1,05=131,145 [A] 
chodník S3   (4,2+3,1+11,4+11,4)*1,05=31,605 [B] 
pod rigolem z kam.dl.   (2+3)*1,05=5,250 [C] 
provizorní chodník   50*1,05=52,500 [D] 
Celkem: A+B+C+D=220,500 [E]</t>
  </si>
  <si>
    <t>75</t>
  </si>
  <si>
    <t>obal polštáře pod základy 
rezerva na sanaci pod základy 
položka jen se souhlasem investora</t>
  </si>
  <si>
    <t>případná úprava základové spáry pod základy mostu   (2*(25,5+24,5)+(34,3+33,1)*0,5)*1,05=140,385 [A] 
Celkem: A=140,385 [B]</t>
  </si>
  <si>
    <t>76</t>
  </si>
  <si>
    <t>27152</t>
  </si>
  <si>
    <t>POLŠTÁŘE POD ZÁKLADY Z KAMENIVA DRCENÉHO</t>
  </si>
  <si>
    <t>HDK polštář fr.16/63mm    
rezerva na sanaci pod základy 
položka jen se souhlasem investora</t>
  </si>
  <si>
    <t>případná úprava základové spáry pod základy mostu   (25,5+24,5)*0,5=25,000 [A] 
Celkem: A=25,000 [B]</t>
  </si>
  <si>
    <t>77</t>
  </si>
  <si>
    <t>272324</t>
  </si>
  <si>
    <t>ZÁKLADY ZE ŽELEZOBETONU DO C25/30</t>
  </si>
  <si>
    <t>beton C25/30 XC2; vč. ošetření spár a nátěru zasypaných ploch proti zemní vlhkosti</t>
  </si>
  <si>
    <t>(18,93+18,16)*0,5+(6,64+6,35)*0,05=19,195 [A] 
Celkem: A=19,195 [B]</t>
  </si>
  <si>
    <t>78</t>
  </si>
  <si>
    <t>272365</t>
  </si>
  <si>
    <t>VÝZTUŽ ZÁKLADŮ Z OCELI 10505, B500B</t>
  </si>
  <si>
    <t>základy NK - předpoklad 150 kg/m3:  
0,15*19,195=2,879 [A] 
Celkem: A=2,879 [B]</t>
  </si>
  <si>
    <t>Svislé konstrukce</t>
  </si>
  <si>
    <t>79</t>
  </si>
  <si>
    <t>311212</t>
  </si>
  <si>
    <t>ZDI A STĚNY PODPĚR A VOLNÉ Z KAMENE A LOM VÝROBKŮ NA MC</t>
  </si>
  <si>
    <t>dozdění stávajících opěr propustku v 1.etapě</t>
  </si>
  <si>
    <t>2*1,5*2*0,5=3,000 [A] 
Celkem: A=3,000 [B]</t>
  </si>
  <si>
    <t>80</t>
  </si>
  <si>
    <t>31717</t>
  </si>
  <si>
    <t>KOVOVÉ KONSTRUKCE PRO KOTVENÍ ŘÍMSY</t>
  </si>
  <si>
    <t>KG</t>
  </si>
  <si>
    <t>kotvy říms s povrchovou ochranou dle TZ, TKP 19A, odhad 5,65 kg/ks, vč. vlepení kotvy</t>
  </si>
  <si>
    <t>(7+6)*5,65=73,450 [A] 
Celkem: A=73,450 [B]</t>
  </si>
  <si>
    <t>81</t>
  </si>
  <si>
    <t>317325</t>
  </si>
  <si>
    <t>ŘÍMSY ZE ŽELEZOBETONU DO C30/37 (B37)</t>
  </si>
  <si>
    <t>beton C30/37 XF4, vč. lešení a bednění, úpravy a výplně pracovních, dilatačních a smršťovacích spár a úpravy povrchu</t>
  </si>
  <si>
    <t>vtoková římsa   3,3*0,601m2+0,241m2*(2,85+2,37)=3,241 [A] 
výtoková římsa   3,3*0,254m2+0,252m2*(2,97+3)=2,343 [B] 
Celkem: A+B=5,584 [C]</t>
  </si>
  <si>
    <t>82</t>
  </si>
  <si>
    <t>317365</t>
  </si>
  <si>
    <t>VÝZTUŽ ŘÍMS Z OCELI 10505, B500B</t>
  </si>
  <si>
    <t>odhad 150 kg/m2</t>
  </si>
  <si>
    <t>dle pol.č.317325   5,584*0,15=0,838 [A] 
Celkem: A=0,838 [B]</t>
  </si>
  <si>
    <t>83</t>
  </si>
  <si>
    <t>389325</t>
  </si>
  <si>
    <t>MOSTNÍ RÁMOVÉ KONSTRUKCE ZE ŽELEZOBETONU C30/37</t>
  </si>
  <si>
    <t>beton C30/37 XF1, vč. lešení a bednění, úpravy a výplně pracovních, dilatačních a smršťovacích spár a úpravy povrchu, vč. ošetření spár a nátěru zasypaných ploch proti zemní vlhkosti</t>
  </si>
  <si>
    <t>stojky polorámu   0,4*9,967*2=7,974 [A] 
křídla   0,5*((2,69+2,455)*1,4+(3,13+2,885)*1,57)=8,323 [B] 
deska polorámu(příčel)   1m2*9,254=9,254 [C] 
Celkem: A+B+C=25,551 [D]</t>
  </si>
  <si>
    <t>84</t>
  </si>
  <si>
    <t>389365</t>
  </si>
  <si>
    <t>VÝZTUŽ MOSTNÍ RÁMOVÉ KONSTRUKCE Z OCELI 10505, B500B</t>
  </si>
  <si>
    <t>odhad 220 kg/m2</t>
  </si>
  <si>
    <t>0,22*25,551=5,621 [A] 
Celkem: A=5,621 [B]</t>
  </si>
  <si>
    <t>Vodorovné konstrukce</t>
  </si>
  <si>
    <t>85</t>
  </si>
  <si>
    <t>451313</t>
  </si>
  <si>
    <t>PODKLADNÍ A VÝPLŇOVÉ VRSTVY Z PROSTÉHO BETONU C16/20</t>
  </si>
  <si>
    <t>C16/20 X0</t>
  </si>
  <si>
    <t>podkladní beton pod vpustí tl.100mm     1,15*1,15*0,1=0,132 [A] 
Celkem: A=0,132 [B]</t>
  </si>
  <si>
    <t>86</t>
  </si>
  <si>
    <t>451314</t>
  </si>
  <si>
    <t>PODKLADNÍ A VÝPLŇOVÉ VRSTVY Z PROSTÉHO BETONU C25/30</t>
  </si>
  <si>
    <t>lože pod dlažbu z C25/30 XC2</t>
  </si>
  <si>
    <t>vyrovnávací beton pod dlažbou tl.100mm   (25,708+(2,6+2,4)*1,25)*0,1=3,196 [A] 
Celkem: A=3,196 [B]</t>
  </si>
  <si>
    <t>87</t>
  </si>
  <si>
    <t>451323</t>
  </si>
  <si>
    <t>PODKL A VÝPLŇ VRSTVY ZE ŽELEZOBET DO C16/20</t>
  </si>
  <si>
    <t>beton C16/20 X0 vč. bednění, úpravy a výplně pracovních, úpravy povrchu, vč. ošetření spár a nátěru zasypaných ploch proti zemní vlhkosti</t>
  </si>
  <si>
    <t>podkladní beton pod základy tl.150mm   (24,5+25,5)*0,15=7,500 [A] 
Celkem: A=7,500 [B]</t>
  </si>
  <si>
    <t>88</t>
  </si>
  <si>
    <t>451366</t>
  </si>
  <si>
    <t>VÝZTUŽ PODKL VRSTEV Z KARI-SÍTÍ</t>
  </si>
  <si>
    <t>(4*2*2)*0,03239=0,518 [A] 
Celkem: A=0,518 [B]</t>
  </si>
  <si>
    <t>89</t>
  </si>
  <si>
    <t>45157</t>
  </si>
  <si>
    <t>PODKLADNÍ A VÝPLŇOVÉ VRSTVY Z KAMENIVA TĚŽENÉHO</t>
  </si>
  <si>
    <t>lože pod potrubím ze ŠP fr.0/4mm</t>
  </si>
  <si>
    <t>lože tl.100mm   7*1*0,1=0,700 [A] 
Celkem: A=0,700 [B]</t>
  </si>
  <si>
    <t>90</t>
  </si>
  <si>
    <t>45852</t>
  </si>
  <si>
    <t>VÝPLŇ ZA OPĚRAMI A ZDMI Z KAMENIVA DRCENÉHO</t>
  </si>
  <si>
    <t>klíny v přechodové oblasti za rubem opěr nad drenážním betonem</t>
  </si>
  <si>
    <t>2*2,2*8,25*0,11=3,993 [A] 
Celkem: A=3,993 [B]</t>
  </si>
  <si>
    <t>91</t>
  </si>
  <si>
    <t>45860</t>
  </si>
  <si>
    <t>VÝPLŇ ZA OPĚRAMI A ZDMI Z MEZEROVITÉHO BETONU</t>
  </si>
  <si>
    <t>(0,65+0,65)*8,25=10,725 [A] 
Celkem: A=10,725 [B]</t>
  </si>
  <si>
    <t>92</t>
  </si>
  <si>
    <t>46452</t>
  </si>
  <si>
    <t>POHOZ DNA A SVAHŮ Z KAMENIVA DRCENÉHO</t>
  </si>
  <si>
    <t>štěrkový pohoz fr.63/125mm tl.200mm</t>
  </si>
  <si>
    <t>dno   (9,9+8,2)*0,2=3,620 [A] 
svahy ((2,4+3,8)*0,5*4,6+(3,8+5)*0,5*2,3+(5,9+5)*0,5*4)*0,2=9,236 [B] 
Celkem: A+B=12,856 [C]</t>
  </si>
  <si>
    <t>93</t>
  </si>
  <si>
    <t>465512</t>
  </si>
  <si>
    <t>DLAŽBY Z LOMOVÉHO KAMENE NA MC</t>
  </si>
  <si>
    <t>včetně lože a spárování</t>
  </si>
  <si>
    <t>koryto mezi bet.prahy (dlažba tl.200mm)   (25,708+(2,6+2,4)*1,25)*0,2=6,392 [A] 
Celkem: A=6,392 [B]</t>
  </si>
  <si>
    <t>94</t>
  </si>
  <si>
    <t>467314</t>
  </si>
  <si>
    <t>STUPNĚ A PRAHY VODNÍCH KORYT Z PROSTÉHO BETONU C25/30</t>
  </si>
  <si>
    <t>beton C25/30 XC2</t>
  </si>
  <si>
    <t>příčné prahy   (2,4+2,6+2,3)*0,35+0,35*2,56=3,451 [A] 
Celkem: A=3,451 [B]</t>
  </si>
  <si>
    <t>Komunikace</t>
  </si>
  <si>
    <t>95</t>
  </si>
  <si>
    <t>56333</t>
  </si>
  <si>
    <t>VOZOVKOVÉ VRSTVY ZE ŠTĚRKODRTI TL. DO 150MM</t>
  </si>
  <si>
    <t>vozovka ŠDa  tl.150mm   S2 71,6+53,3=124,900 [A] 
vozovka ŠDb  min. tl.150mm   S2 (71,6+53,3)+ S3 (4,2+3,1+11,4+11,4)=155,000 [B] 
Celkem: A+B=279,900 [C]</t>
  </si>
  <si>
    <t>96</t>
  </si>
  <si>
    <t>56334</t>
  </si>
  <si>
    <t>VOZOVKOVÉ VRSTVY ZE ŠTĚRKODRTI TL. DO 200MM</t>
  </si>
  <si>
    <t>provizorní chodník S4   45=45,000 [A] 
Celkem: A=45,000 [B]</t>
  </si>
  <si>
    <t>97</t>
  </si>
  <si>
    <t>56362</t>
  </si>
  <si>
    <t>VOZOVKOVÉ VRSTVY Z RECYKLOVANÉHO MATERIÁLU TL DO 100MM</t>
  </si>
  <si>
    <t>R-mat tl.60mm</t>
  </si>
  <si>
    <t>chodní S3   4,2+3,1+11,4+11,4=30,100 [A] 
Celkem: A=30,100 [B]</t>
  </si>
  <si>
    <t>98</t>
  </si>
  <si>
    <t>572121</t>
  </si>
  <si>
    <t>INFILTRAČNÍ POSTŘIK ASFALTOVÝ DO 1,0KG/M2</t>
  </si>
  <si>
    <t>1,0 Kg/m2</t>
  </si>
  <si>
    <t>vozovka S2   71,6+53,3=124,900 [A] 
chodník S3   4,2+3,1+11,4+11,4=30,100 [B] 
Celkem: A+B=155,000 [C]</t>
  </si>
  <si>
    <t>99</t>
  </si>
  <si>
    <t>572211</t>
  </si>
  <si>
    <t>SPOJOVACÍ POSTŘIK Z ASFALTU DO 0,5KG/M2</t>
  </si>
  <si>
    <t>0,3 Kg/m2</t>
  </si>
  <si>
    <t>vozovka mimo most pod ACO   71,6+53,3=124,900 [A] 
vozovka na mostě pod ACO    22,1=22,100 [B] 
vozovka mimo most pod ACL   71,6+53,3=124,900 [C] 
chodník pod ACO   4,2+3,1+11,4+11,4=30,100 [D] 
Celkem: A+B+C+D=302,000 [E]</t>
  </si>
  <si>
    <t>100</t>
  </si>
  <si>
    <t>574A04</t>
  </si>
  <si>
    <t>ASFALTOVÝ BETON PRO OBRUSNÉ VRSTVY ACO 11+, 11S</t>
  </si>
  <si>
    <t>ochrana izolace na mostě 
ACO 11+  tl.40-70mm</t>
  </si>
  <si>
    <t>vozovka na mostě S1   22,1*0,06=1,326 [A] 
Celkem: A=1,326 [B]</t>
  </si>
  <si>
    <t>101</t>
  </si>
  <si>
    <t>574A31</t>
  </si>
  <si>
    <t>ASFALTOVÝ BETON PRO OBRUSNÉ VRSTVY ACO 8 TL. 40MM</t>
  </si>
  <si>
    <t>ACO 8CH</t>
  </si>
  <si>
    <t>chodník S1   4,2+3,1+11,4+11,4=30,100 [A] 
Celkem: A=30,100 [B]</t>
  </si>
  <si>
    <t>102</t>
  </si>
  <si>
    <t>574A34</t>
  </si>
  <si>
    <t>ASFALTOVÝ BETON PRO OBRUSNÉ VRSTVY ACO 11+, 11S TL. 40MM</t>
  </si>
  <si>
    <t>ACO 11+</t>
  </si>
  <si>
    <t>vozovka S2   71,6+53,3=124,900 [A] 
Celkem: A=124,900 [B]</t>
  </si>
  <si>
    <t>103</t>
  </si>
  <si>
    <t>574A44</t>
  </si>
  <si>
    <t>ASFALTOVÝ BETON PRO OBRUSNÉ VRSTVY ACO 11+, 11S TL. 50MM</t>
  </si>
  <si>
    <t>vozovka na mostě S1   22,1=22,100 [A] 
Celkem: A=22,100 [B]</t>
  </si>
  <si>
    <t>104</t>
  </si>
  <si>
    <t>574C56</t>
  </si>
  <si>
    <t>ASFALTOVÝ BETON PRO LOŽNÍ VRSTVY ACL 16+, 16S TL. 60MM</t>
  </si>
  <si>
    <t>ACL 16+</t>
  </si>
  <si>
    <t>vozovka mimo most S2   71,6+53,3=124,900 [A] 
Celkem: A=124,900 [B]</t>
  </si>
  <si>
    <t>105</t>
  </si>
  <si>
    <t>574E46</t>
  </si>
  <si>
    <t>ASFALTOVÝ BETON PRO PODKLADNÍ VRSTVY ACP 16+, 16S TL. 50MM</t>
  </si>
  <si>
    <t>ACP 16+</t>
  </si>
  <si>
    <t>Přidružená stavební výroba</t>
  </si>
  <si>
    <t>106</t>
  </si>
  <si>
    <t>711127</t>
  </si>
  <si>
    <t>IZOLACE BĚŽN KONSTR PROTI TLAK VODĚ Z PE FÓLIÍ</t>
  </si>
  <si>
    <t>těsnící fólie s drenážní úpravou (nopová fólie s výškou nopu 20mm) 
svislá ochrana izolace NAIP na rubu stojek</t>
  </si>
  <si>
    <t>2*6,7+8,25*0,145*2=15,793 [A] 
Celkem: A=15,793 [B]</t>
  </si>
  <si>
    <t>107</t>
  </si>
  <si>
    <t>711412</t>
  </si>
  <si>
    <t>IZOLACE MOSTOVEK CELOPLOŠNÁ ASFALTOVÝMI PÁSY</t>
  </si>
  <si>
    <t>svislá na rubu stojek  2*6,7+0,1*0,85*2=13,570 [A] 
Celkem: A=13,570 [B]</t>
  </si>
  <si>
    <t>108</t>
  </si>
  <si>
    <t>711442</t>
  </si>
  <si>
    <t>IZOLACE MOSTOVEK CELOPLOŠNÁ ASFALTOVÝMI PÁSY S PEČETÍCÍ VRSTVOU</t>
  </si>
  <si>
    <t>0,1*3,3+3,1*9,26+9,26*2*0,145=31,721 [A] 
Celkem: A=31,721 [B]</t>
  </si>
  <si>
    <t>109</t>
  </si>
  <si>
    <t>711462</t>
  </si>
  <si>
    <t>IZOLACE MOSTOVEK POD ŘÍMSOU ASFALTOVÝMI PÁSY S PEČETÍCÍ VRSTVOU</t>
  </si>
  <si>
    <t>(2,25+0,65)*(3,1+2*0,145)=9,831 [A] 
Celkem: A=9,831 [B]</t>
  </si>
  <si>
    <t>110</t>
  </si>
  <si>
    <t>711509</t>
  </si>
  <si>
    <t>OCHRANA IZOLACE NA POVRCHU TEXTILIÍ</t>
  </si>
  <si>
    <t>ochranná geotextilie min. 500g/m2</t>
  </si>
  <si>
    <t>(1,15*9,25*2+1,5*7,4*2+2*0,4*0,5*2+2*0,6*0,5*2+4*0,4*0,4+2*0,4*0,6*4)=48,035 [A] 
2,5*(2,6+1,95+2,5+2,7)=24,375 [B] 
(2*1,44*0,5+2*1,59*0,5+4*0,5*1,3+4,8+5,1+4,8+4,5)=24,830 [C] 
0,3*(1,3+1,25+2*0,75)+2*0,35*0,3+2*0,5*0,12+2*0,07*0,3=1,587 [D] 
Celkem: A+B+C+D=98,827 [E]</t>
  </si>
  <si>
    <t>111</t>
  </si>
  <si>
    <t>78382</t>
  </si>
  <si>
    <t>NÁTĚRY BETON KONSTR TYP S2 (OS-B)</t>
  </si>
  <si>
    <t>NK čela   1,25+2,95=4,200 [A] 
NK líc   7,25*2+9,3*2,5=37,750 [B] 
Celkem: A+B=41,950 [C]</t>
  </si>
  <si>
    <t>112</t>
  </si>
  <si>
    <t>78383</t>
  </si>
  <si>
    <t>NÁTĚRY BETON KONSTR TYP S4 (OS-C)</t>
  </si>
  <si>
    <t>římsy   7,4+12+0,45*(8,5+9,5)+0,15*(3,4+9,4)+0,3*(8,5+9,5)=34,820 [A] 
Celkem: A=34,820 [B]</t>
  </si>
  <si>
    <t>Potrubí</t>
  </si>
  <si>
    <t>113</t>
  </si>
  <si>
    <t>863332</t>
  </si>
  <si>
    <t>POTRUBÍ Z TRUB Z NEREZ OCELI DN DO 150MM</t>
  </si>
  <si>
    <t>nerez DN150; průchodky skrz křídla</t>
  </si>
  <si>
    <t>2*0,5=1,000 [A] 
Celkem: A=1,000 [B]</t>
  </si>
  <si>
    <t>114</t>
  </si>
  <si>
    <t>87433</t>
  </si>
  <si>
    <t>POTRUBÍ Z TRUB PLASTOVÝCH ODPADNÍCH DN DO 150MM</t>
  </si>
  <si>
    <t>přípojka vpusti z potrubí PP UR2 DN150 SN10 včetně tvarovek</t>
  </si>
  <si>
    <t>7=7,000 [A] 
Celkem: A=7,000 [B]</t>
  </si>
  <si>
    <t>115</t>
  </si>
  <si>
    <t>87633</t>
  </si>
  <si>
    <t>CHRÁNIČKY Z TRUB PLASTOVÝCH DN DO 150MM</t>
  </si>
  <si>
    <t>flexibilní korugovaná HDPE trubka průměru 110/94mm 
včetně zaslepení - 6ks</t>
  </si>
  <si>
    <t>chráničky v římsách   2*8,5+9,5=26,500 [A] 
chráničky-pokračování od čel vtokové chodníkové římsy mimo asfaltový chodník do zeleného pásu 
4*2=8,000 [B] 
Celkem: A+B=34,500 [C]</t>
  </si>
  <si>
    <t>116</t>
  </si>
  <si>
    <t>89712</t>
  </si>
  <si>
    <t>VPUSŤ KANALIZAČNÍ ULIČNÍ KOMPLETNÍ Z BETONOVÝCH DÍLCŮ</t>
  </si>
  <si>
    <t>včetně mříže a kalového koše nízkého 
vpust se dnem bez kalové prohlubně s dolním odtokem DN150 
1x vyrovnávací prstenec TBV-Q 390/60/10d 
1x skruž horní TBV-Q 450/295/5b 
1x dno TBV-Q 450/300/1a</t>
  </si>
  <si>
    <t>Ostatní konstrukce a práce</t>
  </si>
  <si>
    <t>117</t>
  </si>
  <si>
    <t>9112B1</t>
  </si>
  <si>
    <t>ZÁBRADLÍ MOSTNÍ SE SVISLOU VÝPLNÍ - DODÁVKA A MONTÁŽ</t>
  </si>
  <si>
    <t>odborný odhad hmotnosti zábradlí = 600kg  
včetně kotvení sloupků, kompletní povrchové úpravy</t>
  </si>
  <si>
    <t>nové zábradlí mostu výšky 1,1m vč. PKO dle TP19   8,25+9,25=17,500 [A] 
Celkem: A=17,500 [B]</t>
  </si>
  <si>
    <t>118</t>
  </si>
  <si>
    <t>911CB2</t>
  </si>
  <si>
    <t>SVODIDLO BETON, ÚROVEŇ ZADRŽ H1 VÝŠ 0,8M - MONTÁŽ S PŘESUNEM (BEZ DODÁVKY)</t>
  </si>
  <si>
    <t>provizorní svodidla během výstavby 
kompletní dle schválených technických podmínek, vč. náběhů a všech napojení</t>
  </si>
  <si>
    <t>svodidlo výšky 80cm   8=8,000 [A] 
svodidlo mini výšky 50cm   16*2=32,000 [B] 
Celkem: A+B=40,000 [C]</t>
  </si>
  <si>
    <t>119</t>
  </si>
  <si>
    <t>911CB3</t>
  </si>
  <si>
    <t>SVODIDLO BETON, ÚROVEŇ ZADRŽ H1 VÝŠ 0,8M - DEMONTÁŽ S PŘESUNEM</t>
  </si>
  <si>
    <t>provizorní svodidla během výstavby</t>
  </si>
  <si>
    <t>120</t>
  </si>
  <si>
    <t>911CB9</t>
  </si>
  <si>
    <t>SVODIDLO BETON, ÚROVEŇ ZADRŽ H1 VÝŠ 0,8M - NÁJEM</t>
  </si>
  <si>
    <t>MDEN</t>
  </si>
  <si>
    <t>svodidlo výšky 80cm   8*4*30=960,000 [A] 
svodidlo mini výšky 50cm   16*6*30=2 880,000 [B] 
Celkem: A+B=3 840,000 [C]</t>
  </si>
  <si>
    <t>121</t>
  </si>
  <si>
    <t>91355</t>
  </si>
  <si>
    <t>EVIDENČNÍ ČÍSLO MOSTU</t>
  </si>
  <si>
    <t>komplet</t>
  </si>
  <si>
    <t>2=2,000 [A] 
Celkem: A=2,000 [B]</t>
  </si>
  <si>
    <t>122</t>
  </si>
  <si>
    <t>914122</t>
  </si>
  <si>
    <t>DOPRAVNÍ ZNAČKY ZÁKLADNÍ VELIKOSTI OCELOVÉ FÓLIE TŘ 1 - MONTÁŽ S PŘEMÍSTĚNÍM</t>
  </si>
  <si>
    <t>vč. sloupků a podstavců</t>
  </si>
  <si>
    <t>původní značky 
1=1,000 [A] 
značky DIO   3=3,000 [B] 
Celkem: A+B=4,000 [C]</t>
  </si>
  <si>
    <t>123</t>
  </si>
  <si>
    <t>914123</t>
  </si>
  <si>
    <t>DOPRAVNÍ ZNAČKY ZÁKLADNÍ VELIKOSTI OCELOVÉ FÓLIE TŘ 1 - DEMONTÁŽ</t>
  </si>
  <si>
    <t>původní značky 
1=1,000 [A] 
značky DIO   3=3,000 [B] 
Celkem: A+B=4,000 [C]</t>
  </si>
  <si>
    <t>124</t>
  </si>
  <si>
    <t>914129</t>
  </si>
  <si>
    <t>DOPRAV ZNAČKY ZÁKLAD VEL OCEL FÓLIE TŘ 1 - NÁJEMNÉ</t>
  </si>
  <si>
    <t>KSDEN</t>
  </si>
  <si>
    <t>odhad 180 dní  
vč. sloupků a podstavců</t>
  </si>
  <si>
    <t>odhad - dodavatel promítne do jednotkové ceny položky nájemné dle svého harmonogramu výstavby  
3*180=540,000 [A]  
Celkem: A=540,000 [B]</t>
  </si>
  <si>
    <t>125</t>
  </si>
  <si>
    <t>916122</t>
  </si>
  <si>
    <t>DOPRAV SVĚTLO VÝSTRAŽ SOUPRAVA 3KS - MONTÁŽ S PŘESUNEM</t>
  </si>
  <si>
    <t>DIO; 3xS3</t>
  </si>
  <si>
    <t>souprava vč. zdrojů   2=2,000 [A] 
Celkem: A=2,000 [B]</t>
  </si>
  <si>
    <t>126</t>
  </si>
  <si>
    <t>916123</t>
  </si>
  <si>
    <t>DOPRAV SVĚTLO VÝSTRAŽ SOUPRAVA 3KS - DEMONTÁŽ</t>
  </si>
  <si>
    <t>127</t>
  </si>
  <si>
    <t>916129</t>
  </si>
  <si>
    <t>DOPRAV SVĚTLO VÝSTRAŽ SOUPRAVA 3KS - NÁJEMNÉ</t>
  </si>
  <si>
    <t>DIO odhad dní 180</t>
  </si>
  <si>
    <t>2*180=360,000 [A] 
Celkem: A=360,000 [B]</t>
  </si>
  <si>
    <t>128</t>
  </si>
  <si>
    <t>916312</t>
  </si>
  <si>
    <t>DOPRAVNÍ ZÁBRANY Z2 S FÓLIÍ TŘ 1 - MONTÁŽ S PŘESUNEM</t>
  </si>
  <si>
    <t>129</t>
  </si>
  <si>
    <t>916313</t>
  </si>
  <si>
    <t>DOPRAVNÍ ZÁBRANY Z2 S FÓLIÍ TŘ 1 - DEMONTÁŽ</t>
  </si>
  <si>
    <t>130</t>
  </si>
  <si>
    <t>916319</t>
  </si>
  <si>
    <t>DOPRAVNÍ ZÁBRANY Z2 - NÁJEMNÉ</t>
  </si>
  <si>
    <t>131</t>
  </si>
  <si>
    <t>916352</t>
  </si>
  <si>
    <t>SMĚROVACÍ DESKY Z4 OBOUSTR S FÓLIÍ TŘ 1 - MONTÁŽ S PŘESUNEM</t>
  </si>
  <si>
    <t>4=4,000 [A] 
Celkem: A=4,000 [B]</t>
  </si>
  <si>
    <t>132</t>
  </si>
  <si>
    <t>916353</t>
  </si>
  <si>
    <t>SMĚROVACÍ DESKY Z4 OBOUSTR S FÓLIÍ TŘ 1 - DEMONTÁŽ</t>
  </si>
  <si>
    <t>133</t>
  </si>
  <si>
    <t>916359</t>
  </si>
  <si>
    <t>SMĚROVACÍ DESKY Z4 OBOUSTR S FÓLIÍ TŘ 1 - NÁJEMNÉ</t>
  </si>
  <si>
    <t>4*180=720,000 [A] 
Celkem: A=720,000 [B]</t>
  </si>
  <si>
    <t>134</t>
  </si>
  <si>
    <t>916542</t>
  </si>
  <si>
    <t>PATKA PRO VOD DESKY SAMOSTATNÁ NAD 10KG - MONTÁŽ S PŘESUNEM</t>
  </si>
  <si>
    <t>dle pol.č.916312 :  2*2=4,000 [A] 
dle pol.č.916352 :  4=4,000 [B] 
Celkem: A+B=8,000 [C]</t>
  </si>
  <si>
    <t>135</t>
  </si>
  <si>
    <t>916543</t>
  </si>
  <si>
    <t>PATKA PRO VODÍCÍ DESKY SAMOSTATNÁ NAD 10KG - DEMONTÁŽ</t>
  </si>
  <si>
    <t>dle pol.č.916313 :  2*2=4,000 [A] 
dle pol.č.916352 :  4=4,000 [B] 
Celkem: A+B=8,000 [C]</t>
  </si>
  <si>
    <t>136</t>
  </si>
  <si>
    <t>916549</t>
  </si>
  <si>
    <t>PATKA PRO VODÍCÍ DESKY SAMOSTATNÁ NAD 10KG - NÁJEMNÉ</t>
  </si>
  <si>
    <t>odhad, dodavatel promítne do jednotkové ceny položky nájemné dle svého harmonogramu výstavby  
dle pol.č.916319:     2*2*180=720,000 [A] 
dle pol.č.916352 :  4*180=720,000 [B] 
Celkem: A+B=1 440,000 [C]</t>
  </si>
  <si>
    <t>137</t>
  </si>
  <si>
    <t>917212</t>
  </si>
  <si>
    <t>ZÁHONOVÉ OBRUBY Z BETONOVÝCH OBRUBNÍKŮ ŠÍŘ 80MM</t>
  </si>
  <si>
    <t>obrubník 80/250mm</t>
  </si>
  <si>
    <t>7+6=13,000 [A] 
Celkem: A=13,000 [B]</t>
  </si>
  <si>
    <t>138</t>
  </si>
  <si>
    <t>917224</t>
  </si>
  <si>
    <t>SILNIČNÍ A CHODNÍKOVÉ OBRUBY Z BETONOVÝCH OBRUBNÍKŮ ŠÍŘ 150MM</t>
  </si>
  <si>
    <t>obrubníky 150/250mm</t>
  </si>
  <si>
    <t>10+9+3+3=25,000 [A] 
Celkem: A=25,000 [B]</t>
  </si>
  <si>
    <t>139</t>
  </si>
  <si>
    <t>919111</t>
  </si>
  <si>
    <t>ŘEZÁNÍ ASFALTOVÉHO KRYTU VOZOVEK TL DO 50MM</t>
  </si>
  <si>
    <t>napojení</t>
  </si>
  <si>
    <t>chodník   1,6+1,6=3,200 [A] 
podélně kryt PK-napojení etap   23=23,000 [B] 
Celkem: A+B=26,200 [C]</t>
  </si>
  <si>
    <t>140</t>
  </si>
  <si>
    <t>919113</t>
  </si>
  <si>
    <t>ŘEZÁNÍ ASFALTOVÉHO KRYTU VOZOVEK TL DO 150MM</t>
  </si>
  <si>
    <t>na hranicích fréz vozovky  6,5+6,1=12,600 [A] 
podélně 1.etapa   23=23,000 [B] 
Celkem: A+B=35,600 [C]</t>
  </si>
  <si>
    <t>141</t>
  </si>
  <si>
    <t>919147</t>
  </si>
  <si>
    <t>ŘEZÁNÍ ŽELEZOBETONOVÝCH KONSTRUKCÍ TL DO 400MM</t>
  </si>
  <si>
    <t>stávající NK-deska+opěry</t>
  </si>
  <si>
    <t>3,5+1,5+1,5=6,500 [A] 
Celkem: A=6,500 [B]</t>
  </si>
  <si>
    <t>142</t>
  </si>
  <si>
    <t>931325</t>
  </si>
  <si>
    <t>TĚSNĚNÍ DILATAČ SPAR ASF ZÁLIVKOU MODIFIK PRŮŘ DO 600MM2</t>
  </si>
  <si>
    <t>napojení na stávající stav + kolem říms    6,5+6,1+1,6+1,6+23+8,5+9,5=56,800 [A] 
Celkem: A=56,800 [B]</t>
  </si>
  <si>
    <t>143</t>
  </si>
  <si>
    <t>935822</t>
  </si>
  <si>
    <t>ŽLABY A RIGOLY DLÁŽDĚNÉ Z KOSTEK VELKÝCH DO BETONU TL 100MM</t>
  </si>
  <si>
    <t>2,2+3=5,200 [A] 
Celkem: A=5,200 [B]</t>
  </si>
  <si>
    <t>144</t>
  </si>
  <si>
    <t>936501</t>
  </si>
  <si>
    <t>DROBNÉ DOPLŇK KONSTR KOVOVÉ NEREZ</t>
  </si>
  <si>
    <t>nerezový plech tl.5mm vlepený pomocí epoxidového lepidla; dodání, výroba a montáž</t>
  </si>
  <si>
    <t>0,005*0,3*0,3*8000*2*1,2=8,640 [A] 
Celkem: A=8,640 [B]</t>
  </si>
  <si>
    <t>145</t>
  </si>
  <si>
    <t>94890</t>
  </si>
  <si>
    <t>PODPĚRNÉ SKRUŽE - ZŘÍZENÍ A ODSTRANĚNÍ</t>
  </si>
  <si>
    <t>M3OP</t>
  </si>
  <si>
    <t>pro NK</t>
  </si>
  <si>
    <t>9,25*2,5*1,2=27,750 [A] 
Celkem: A=27,750 [B]</t>
  </si>
  <si>
    <t>146</t>
  </si>
  <si>
    <t>966131</t>
  </si>
  <si>
    <t>BOURÁNÍ KONSTRUKCÍ Z KAMENE NA MC S ODVOZEM DO 1KM</t>
  </si>
  <si>
    <t>uložení na mezideponii pro budoucí využití na stavbě</t>
  </si>
  <si>
    <t>opěry (odhad rozměrů)   8,5*0,5*1*2=8,500 [A] 
Celkem: A=8,500 [B]</t>
  </si>
  <si>
    <t>147</t>
  </si>
  <si>
    <t>966158</t>
  </si>
  <si>
    <t>BOURÁNÍ KONSTRUKCÍ Z PROST BETONU S ODVOZEM DO 20KM</t>
  </si>
  <si>
    <t>vybourání spádového betonu propustku   0,13*27,7=3,601 [A] 
odhad-vybourání opěr   2*0,3*1,1*8,5+2*8,5*0,15*0,2=6,120 [B] 
odhad-vybourání základů opěr   2*1,1*0,5*8,5=9,350 [C] 
odhad-vybourání křídel   0,4*1*(1,3+0,7+1,2+2,5)=2,280 [D] 
odhad-vybourání základů křídel   0,5*1,1*(1,3+0,7+1,2+2,5)=3,135 [E] 
odhad-vybourání základů čelních zídek   0,7*0,5*2,5*2=1,750 [F] 
Celkem: A+B+C+D+E+F=26,236 [G]</t>
  </si>
  <si>
    <t>148</t>
  </si>
  <si>
    <t>966168</t>
  </si>
  <si>
    <t>BOURÁNÍ KONSTRUKCÍ ZE ŽELEZOBETONU S ODVOZEM DO 20KM</t>
  </si>
  <si>
    <t>římsy propustku   0,49*0,35*5,7+0,91*0,29*8=3,089 [A] 
NK-deska   8,4*0,2*2,65=4,452 [B] 
čelní zídky trubního propustku   2,5*1,6*(0,2+0,15)=1,400 [C] 
Celkem: A+B+C=8,941 [D]</t>
  </si>
  <si>
    <t>149</t>
  </si>
  <si>
    <t>966188</t>
  </si>
  <si>
    <t>DEMONTÁŽ KONSTRUKCÍ KOVOVÝCH S ODVOZEM DO 20KM</t>
  </si>
  <si>
    <t>stávající ocelové zábradlí</t>
  </si>
  <si>
    <t>((5+5+4*1)+3*1)*(3,14*0,03*0,03-3,14*0,025*0,025)*7,85=0,115 [A] 
Celkem: A=0,115 [B]</t>
  </si>
  <si>
    <t>150</t>
  </si>
  <si>
    <t>966357</t>
  </si>
  <si>
    <t>BOURÁNÍ PROPUSTŮ Z TRUB DN DO 500MM</t>
  </si>
  <si>
    <t>2x betonové trouba DN500 dl.2,5m 
včetně odvozu do 26km na řízenou skládku Tisová</t>
  </si>
  <si>
    <t>2*2,5=5,000 [A] 
Celkem: A=5,000 [B]</t>
  </si>
  <si>
    <t>151</t>
  </si>
  <si>
    <t>97817</t>
  </si>
  <si>
    <t>ODSTRANĚNÍ MOSTNÍ IZOLACE</t>
  </si>
  <si>
    <t>asfaltová izolace (odhad)  22=22,000 [A] 
Celkem: A=22,000 [B]</t>
  </si>
  <si>
    <t>152</t>
  </si>
  <si>
    <t>99801</t>
  </si>
  <si>
    <t>LETOPOČET</t>
  </si>
  <si>
    <t>KS</t>
  </si>
  <si>
    <t>vlysem do římsy, provedení odsouhlasí investor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</si>
</sst>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0" fillId="0" borderId="3" xfId="6" applyFont="1" applyBorder="1" applyAlignment="1">
      <alignment vertical="top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5"/>
  <sheetViews>
    <sheetView tabSelected="1" workbookViewId="0">
      <pane ySplit="7" topLeftCell="A74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/>
      <c r="F1" s="6"/>
      <c r="G1" s="6"/>
      <c r="H1" s="6"/>
      <c r="I1" s="6"/>
      <c r="P1" t="s">
        <v>11</v>
      </c>
    </row>
    <row r="2" spans="1:18" ht="24.95" customHeight="1" x14ac:dyDescent="0.2">
      <c r="B2" s="6"/>
      <c r="C2" s="6"/>
      <c r="D2" s="6"/>
      <c r="E2" s="7" t="s">
        <v>2</v>
      </c>
      <c r="F2" s="6"/>
      <c r="G2" s="6"/>
      <c r="H2" s="10"/>
      <c r="I2" s="10"/>
      <c r="O2">
        <f>0+O8+O78+O226+O248+O267+O298+O332+O354+O367</f>
        <v>0</v>
      </c>
      <c r="P2" t="s">
        <v>11</v>
      </c>
    </row>
    <row r="3" spans="1:18" ht="15" customHeight="1" x14ac:dyDescent="0.25">
      <c r="A3" t="s">
        <v>1</v>
      </c>
      <c r="B3" s="11" t="s">
        <v>3</v>
      </c>
      <c r="C3" s="5" t="s">
        <v>4</v>
      </c>
      <c r="D3" s="4"/>
      <c r="E3" s="12" t="s">
        <v>5</v>
      </c>
      <c r="F3" s="6"/>
      <c r="G3" s="9"/>
      <c r="H3" s="8" t="s">
        <v>13</v>
      </c>
      <c r="I3" s="33">
        <f>0+I8+I78+I226+I248+I267+I298+I332+I354+I367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14" t="s">
        <v>7</v>
      </c>
      <c r="C4" s="3" t="s">
        <v>13</v>
      </c>
      <c r="D4" s="2"/>
      <c r="E4" s="15" t="s">
        <v>14</v>
      </c>
      <c r="F4" s="10"/>
      <c r="G4" s="10"/>
      <c r="H4" s="16"/>
      <c r="I4" s="16"/>
      <c r="O4" t="s">
        <v>9</v>
      </c>
      <c r="P4" t="s">
        <v>12</v>
      </c>
    </row>
    <row r="5" spans="1:18" ht="12.75" customHeight="1" x14ac:dyDescent="0.2">
      <c r="A5" s="1" t="s">
        <v>15</v>
      </c>
      <c r="B5" s="1" t="s">
        <v>17</v>
      </c>
      <c r="C5" s="1" t="s">
        <v>19</v>
      </c>
      <c r="D5" s="1" t="s">
        <v>20</v>
      </c>
      <c r="E5" s="1" t="s">
        <v>21</v>
      </c>
      <c r="F5" s="1" t="s">
        <v>23</v>
      </c>
      <c r="G5" s="1" t="s">
        <v>25</v>
      </c>
      <c r="H5" s="1" t="s">
        <v>27</v>
      </c>
      <c r="I5" s="1"/>
      <c r="O5" t="s">
        <v>10</v>
      </c>
      <c r="P5" t="s">
        <v>12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28</v>
      </c>
      <c r="I6" s="13" t="s">
        <v>30</v>
      </c>
    </row>
    <row r="7" spans="1:18" ht="12.75" customHeight="1" x14ac:dyDescent="0.2">
      <c r="A7" s="13" t="s">
        <v>16</v>
      </c>
      <c r="B7" s="13" t="s">
        <v>18</v>
      </c>
      <c r="C7" s="13" t="s">
        <v>12</v>
      </c>
      <c r="D7" s="13" t="s">
        <v>11</v>
      </c>
      <c r="E7" s="13" t="s">
        <v>22</v>
      </c>
      <c r="F7" s="13" t="s">
        <v>24</v>
      </c>
      <c r="G7" s="13" t="s">
        <v>26</v>
      </c>
      <c r="H7" s="13" t="s">
        <v>29</v>
      </c>
      <c r="I7" s="13" t="s">
        <v>31</v>
      </c>
    </row>
    <row r="8" spans="1:18" ht="12.75" customHeight="1" x14ac:dyDescent="0.2">
      <c r="A8" s="16" t="s">
        <v>32</v>
      </c>
      <c r="B8" s="16"/>
      <c r="C8" s="18" t="s">
        <v>16</v>
      </c>
      <c r="D8" s="16"/>
      <c r="E8" s="19" t="s">
        <v>33</v>
      </c>
      <c r="F8" s="16"/>
      <c r="G8" s="16"/>
      <c r="H8" s="16"/>
      <c r="I8" s="20">
        <f>0+Q8</f>
        <v>0</v>
      </c>
      <c r="O8">
        <f>0+R8</f>
        <v>0</v>
      </c>
      <c r="Q8">
        <f>0+I9+I12+I15+I18+I21+I24+I27+I30+I33+I36+I39+I42+I45+I48+I51+I54+I57+I60+I63+I66+I69+I72+I75</f>
        <v>0</v>
      </c>
      <c r="R8">
        <f>0+O9+O12+O15+O18+O21+O24+O27+O30+O33+O36+O39+O42+O45+O48+O51+O54+O57+O60+O63+O66+O69+O72+O75</f>
        <v>0</v>
      </c>
    </row>
    <row r="9" spans="1:18" x14ac:dyDescent="0.2">
      <c r="A9" s="17" t="s">
        <v>34</v>
      </c>
      <c r="B9" s="21" t="s">
        <v>18</v>
      </c>
      <c r="C9" s="21" t="s">
        <v>35</v>
      </c>
      <c r="D9" s="17" t="s">
        <v>36</v>
      </c>
      <c r="E9" s="22" t="s">
        <v>37</v>
      </c>
      <c r="F9" s="23" t="s">
        <v>38</v>
      </c>
      <c r="G9" s="24">
        <v>51.765999999999998</v>
      </c>
      <c r="H9" s="25">
        <v>0</v>
      </c>
      <c r="I9" s="25">
        <f>ROUND(ROUND(H9,2)*ROUND(G9,3),2)</f>
        <v>0</v>
      </c>
      <c r="O9">
        <f>(I9*21)/100</f>
        <v>0</v>
      </c>
      <c r="P9" t="s">
        <v>12</v>
      </c>
    </row>
    <row r="10" spans="1:18" x14ac:dyDescent="0.2">
      <c r="A10" s="26" t="s">
        <v>39</v>
      </c>
      <c r="E10" s="27" t="s">
        <v>40</v>
      </c>
    </row>
    <row r="11" spans="1:18" ht="63.75" x14ac:dyDescent="0.2">
      <c r="A11" s="30" t="s">
        <v>41</v>
      </c>
      <c r="E11" s="29" t="s">
        <v>42</v>
      </c>
    </row>
    <row r="12" spans="1:18" x14ac:dyDescent="0.2">
      <c r="A12" s="17" t="s">
        <v>34</v>
      </c>
      <c r="B12" s="21" t="s">
        <v>12</v>
      </c>
      <c r="C12" s="21" t="s">
        <v>35</v>
      </c>
      <c r="D12" s="17" t="s">
        <v>43</v>
      </c>
      <c r="E12" s="22" t="s">
        <v>37</v>
      </c>
      <c r="F12" s="23" t="s">
        <v>38</v>
      </c>
      <c r="G12" s="24">
        <v>15.147</v>
      </c>
      <c r="H12" s="25">
        <v>0</v>
      </c>
      <c r="I12" s="25">
        <f>ROUND(ROUND(H12,2)*ROUND(G12,3),2)</f>
        <v>0</v>
      </c>
      <c r="O12">
        <f>(I12*21)/100</f>
        <v>0</v>
      </c>
      <c r="P12" t="s">
        <v>12</v>
      </c>
    </row>
    <row r="13" spans="1:18" x14ac:dyDescent="0.2">
      <c r="A13" s="26" t="s">
        <v>39</v>
      </c>
      <c r="E13" s="27" t="s">
        <v>44</v>
      </c>
    </row>
    <row r="14" spans="1:18" ht="38.25" x14ac:dyDescent="0.2">
      <c r="A14" s="30" t="s">
        <v>41</v>
      </c>
      <c r="E14" s="29" t="s">
        <v>45</v>
      </c>
    </row>
    <row r="15" spans="1:18" x14ac:dyDescent="0.2">
      <c r="A15" s="17" t="s">
        <v>34</v>
      </c>
      <c r="B15" s="21" t="s">
        <v>11</v>
      </c>
      <c r="C15" s="21" t="s">
        <v>35</v>
      </c>
      <c r="D15" s="17" t="s">
        <v>46</v>
      </c>
      <c r="E15" s="22" t="s">
        <v>37</v>
      </c>
      <c r="F15" s="23" t="s">
        <v>38</v>
      </c>
      <c r="G15" s="24">
        <v>0.24199999999999999</v>
      </c>
      <c r="H15" s="25">
        <v>0</v>
      </c>
      <c r="I15" s="25">
        <f>ROUND(ROUND(H15,2)*ROUND(G15,3),2)</f>
        <v>0</v>
      </c>
      <c r="O15">
        <f>(I15*21)/100</f>
        <v>0</v>
      </c>
      <c r="P15" t="s">
        <v>12</v>
      </c>
    </row>
    <row r="16" spans="1:18" x14ac:dyDescent="0.2">
      <c r="A16" s="26" t="s">
        <v>39</v>
      </c>
      <c r="E16" s="27" t="s">
        <v>47</v>
      </c>
    </row>
    <row r="17" spans="1:16" ht="38.25" x14ac:dyDescent="0.2">
      <c r="A17" s="30" t="s">
        <v>41</v>
      </c>
      <c r="E17" s="29" t="s">
        <v>48</v>
      </c>
    </row>
    <row r="18" spans="1:16" x14ac:dyDescent="0.2">
      <c r="A18" s="17" t="s">
        <v>34</v>
      </c>
      <c r="B18" s="21" t="s">
        <v>22</v>
      </c>
      <c r="C18" s="21" t="s">
        <v>35</v>
      </c>
      <c r="D18" s="17" t="s">
        <v>49</v>
      </c>
      <c r="E18" s="22" t="s">
        <v>37</v>
      </c>
      <c r="F18" s="23" t="s">
        <v>38</v>
      </c>
      <c r="G18" s="24">
        <v>79.67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12</v>
      </c>
    </row>
    <row r="19" spans="1:16" x14ac:dyDescent="0.2">
      <c r="A19" s="26" t="s">
        <v>39</v>
      </c>
      <c r="E19" s="27" t="s">
        <v>50</v>
      </c>
    </row>
    <row r="20" spans="1:16" ht="318.75" x14ac:dyDescent="0.2">
      <c r="A20" s="30" t="s">
        <v>41</v>
      </c>
      <c r="E20" s="29" t="s">
        <v>51</v>
      </c>
    </row>
    <row r="21" spans="1:16" x14ac:dyDescent="0.2">
      <c r="A21" s="17" t="s">
        <v>34</v>
      </c>
      <c r="B21" s="21" t="s">
        <v>24</v>
      </c>
      <c r="C21" s="21" t="s">
        <v>35</v>
      </c>
      <c r="D21" s="17" t="s">
        <v>52</v>
      </c>
      <c r="E21" s="22" t="s">
        <v>37</v>
      </c>
      <c r="F21" s="23" t="s">
        <v>38</v>
      </c>
      <c r="G21" s="24">
        <v>0.115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12</v>
      </c>
    </row>
    <row r="22" spans="1:16" x14ac:dyDescent="0.2">
      <c r="A22" s="26" t="s">
        <v>39</v>
      </c>
      <c r="E22" s="27" t="s">
        <v>53</v>
      </c>
    </row>
    <row r="23" spans="1:16" ht="38.25" x14ac:dyDescent="0.2">
      <c r="A23" s="30" t="s">
        <v>41</v>
      </c>
      <c r="E23" s="29" t="s">
        <v>54</v>
      </c>
    </row>
    <row r="24" spans="1:16" x14ac:dyDescent="0.2">
      <c r="A24" s="17" t="s">
        <v>34</v>
      </c>
      <c r="B24" s="21" t="s">
        <v>26</v>
      </c>
      <c r="C24" s="21" t="s">
        <v>35</v>
      </c>
      <c r="D24" s="17" t="s">
        <v>55</v>
      </c>
      <c r="E24" s="22" t="s">
        <v>37</v>
      </c>
      <c r="F24" s="23" t="s">
        <v>38</v>
      </c>
      <c r="G24" s="24">
        <v>22.352</v>
      </c>
      <c r="H24" s="25">
        <v>0</v>
      </c>
      <c r="I24" s="25">
        <f>ROUND(ROUND(H24,2)*ROUND(G24,3),2)</f>
        <v>0</v>
      </c>
      <c r="O24">
        <f>(I24*21)/100</f>
        <v>0</v>
      </c>
      <c r="P24" t="s">
        <v>12</v>
      </c>
    </row>
    <row r="25" spans="1:16" x14ac:dyDescent="0.2">
      <c r="A25" s="26" t="s">
        <v>39</v>
      </c>
      <c r="E25" s="27" t="s">
        <v>56</v>
      </c>
    </row>
    <row r="26" spans="1:16" ht="63.75" x14ac:dyDescent="0.2">
      <c r="A26" s="30" t="s">
        <v>41</v>
      </c>
      <c r="E26" s="29" t="s">
        <v>57</v>
      </c>
    </row>
    <row r="27" spans="1:16" x14ac:dyDescent="0.2">
      <c r="A27" s="17" t="s">
        <v>34</v>
      </c>
      <c r="B27" s="21" t="s">
        <v>58</v>
      </c>
      <c r="C27" s="21" t="s">
        <v>35</v>
      </c>
      <c r="D27" s="17" t="s">
        <v>59</v>
      </c>
      <c r="E27" s="22" t="s">
        <v>37</v>
      </c>
      <c r="F27" s="23" t="s">
        <v>38</v>
      </c>
      <c r="G27" s="24">
        <v>45</v>
      </c>
      <c r="H27" s="25">
        <v>0</v>
      </c>
      <c r="I27" s="25">
        <f>ROUND(ROUND(H27,2)*ROUND(G27,3),2)</f>
        <v>0</v>
      </c>
      <c r="O27">
        <f>(I27*21)/100</f>
        <v>0</v>
      </c>
      <c r="P27" t="s">
        <v>12</v>
      </c>
    </row>
    <row r="28" spans="1:16" ht="25.5" x14ac:dyDescent="0.2">
      <c r="A28" s="26" t="s">
        <v>39</v>
      </c>
      <c r="E28" s="27" t="s">
        <v>60</v>
      </c>
    </row>
    <row r="29" spans="1:16" ht="38.25" x14ac:dyDescent="0.2">
      <c r="A29" s="30" t="s">
        <v>41</v>
      </c>
      <c r="E29" s="29" t="s">
        <v>61</v>
      </c>
    </row>
    <row r="30" spans="1:16" x14ac:dyDescent="0.2">
      <c r="A30" s="17" t="s">
        <v>34</v>
      </c>
      <c r="B30" s="21" t="s">
        <v>58</v>
      </c>
      <c r="C30" s="21" t="s">
        <v>35</v>
      </c>
      <c r="D30" s="17" t="s">
        <v>59</v>
      </c>
      <c r="E30" s="22" t="s">
        <v>37</v>
      </c>
      <c r="F30" s="23" t="s">
        <v>38</v>
      </c>
      <c r="G30" s="24">
        <v>247.184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12</v>
      </c>
    </row>
    <row r="31" spans="1:16" x14ac:dyDescent="0.2">
      <c r="A31" s="26" t="s">
        <v>39</v>
      </c>
      <c r="E31" s="27" t="s">
        <v>62</v>
      </c>
    </row>
    <row r="32" spans="1:16" ht="114.75" x14ac:dyDescent="0.2">
      <c r="A32" s="30" t="s">
        <v>41</v>
      </c>
      <c r="E32" s="29" t="s">
        <v>63</v>
      </c>
    </row>
    <row r="33" spans="1:16" x14ac:dyDescent="0.2">
      <c r="A33" s="17" t="s">
        <v>34</v>
      </c>
      <c r="B33" s="21" t="s">
        <v>64</v>
      </c>
      <c r="C33" s="21" t="s">
        <v>65</v>
      </c>
      <c r="D33" s="17" t="s">
        <v>66</v>
      </c>
      <c r="E33" s="22" t="s">
        <v>67</v>
      </c>
      <c r="F33" s="23" t="s">
        <v>68</v>
      </c>
      <c r="G33" s="24">
        <v>1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12</v>
      </c>
    </row>
    <row r="34" spans="1:16" ht="25.5" x14ac:dyDescent="0.2">
      <c r="A34" s="26" t="s">
        <v>39</v>
      </c>
      <c r="E34" s="27" t="s">
        <v>69</v>
      </c>
    </row>
    <row r="35" spans="1:16" ht="25.5" x14ac:dyDescent="0.2">
      <c r="A35" s="30" t="s">
        <v>41</v>
      </c>
      <c r="E35" s="29" t="s">
        <v>70</v>
      </c>
    </row>
    <row r="36" spans="1:16" x14ac:dyDescent="0.2">
      <c r="A36" s="17" t="s">
        <v>34</v>
      </c>
      <c r="B36" s="21" t="s">
        <v>29</v>
      </c>
      <c r="C36" s="21" t="s">
        <v>71</v>
      </c>
      <c r="D36" s="17" t="s">
        <v>66</v>
      </c>
      <c r="E36" s="22" t="s">
        <v>72</v>
      </c>
      <c r="F36" s="23" t="s">
        <v>68</v>
      </c>
      <c r="G36" s="24">
        <v>1</v>
      </c>
      <c r="H36" s="25">
        <v>0</v>
      </c>
      <c r="I36" s="25">
        <f>ROUND(ROUND(H36,2)*ROUND(G36,3),2)</f>
        <v>0</v>
      </c>
      <c r="O36">
        <f>(I36*21)/100</f>
        <v>0</v>
      </c>
      <c r="P36" t="s">
        <v>12</v>
      </c>
    </row>
    <row r="37" spans="1:16" ht="25.5" x14ac:dyDescent="0.2">
      <c r="A37" s="26" t="s">
        <v>39</v>
      </c>
      <c r="E37" s="27" t="s">
        <v>69</v>
      </c>
    </row>
    <row r="38" spans="1:16" ht="25.5" x14ac:dyDescent="0.2">
      <c r="A38" s="30" t="s">
        <v>41</v>
      </c>
      <c r="E38" s="29" t="s">
        <v>70</v>
      </c>
    </row>
    <row r="39" spans="1:16" x14ac:dyDescent="0.2">
      <c r="A39" s="17" t="s">
        <v>34</v>
      </c>
      <c r="B39" s="21" t="s">
        <v>31</v>
      </c>
      <c r="C39" s="21" t="s">
        <v>73</v>
      </c>
      <c r="D39" s="17" t="s">
        <v>66</v>
      </c>
      <c r="E39" s="22" t="s">
        <v>74</v>
      </c>
      <c r="F39" s="23" t="s">
        <v>68</v>
      </c>
      <c r="G39" s="24">
        <v>1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12</v>
      </c>
    </row>
    <row r="40" spans="1:16" ht="25.5" x14ac:dyDescent="0.2">
      <c r="A40" s="26" t="s">
        <v>39</v>
      </c>
      <c r="E40" s="27" t="s">
        <v>75</v>
      </c>
    </row>
    <row r="41" spans="1:16" ht="25.5" x14ac:dyDescent="0.2">
      <c r="A41" s="30" t="s">
        <v>41</v>
      </c>
      <c r="E41" s="29" t="s">
        <v>70</v>
      </c>
    </row>
    <row r="42" spans="1:16" x14ac:dyDescent="0.2">
      <c r="A42" s="17" t="s">
        <v>34</v>
      </c>
      <c r="B42" s="21" t="s">
        <v>76</v>
      </c>
      <c r="C42" s="21" t="s">
        <v>77</v>
      </c>
      <c r="D42" s="17" t="s">
        <v>36</v>
      </c>
      <c r="E42" s="22" t="s">
        <v>78</v>
      </c>
      <c r="F42" s="23" t="s">
        <v>68</v>
      </c>
      <c r="G42" s="24">
        <v>1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12</v>
      </c>
    </row>
    <row r="43" spans="1:16" ht="38.25" x14ac:dyDescent="0.2">
      <c r="A43" s="26" t="s">
        <v>39</v>
      </c>
      <c r="E43" s="27" t="s">
        <v>79</v>
      </c>
    </row>
    <row r="44" spans="1:16" ht="25.5" x14ac:dyDescent="0.2">
      <c r="A44" s="30" t="s">
        <v>41</v>
      </c>
      <c r="E44" s="29" t="s">
        <v>70</v>
      </c>
    </row>
    <row r="45" spans="1:16" x14ac:dyDescent="0.2">
      <c r="A45" s="17" t="s">
        <v>34</v>
      </c>
      <c r="B45" s="21" t="s">
        <v>80</v>
      </c>
      <c r="C45" s="21" t="s">
        <v>77</v>
      </c>
      <c r="D45" s="17" t="s">
        <v>49</v>
      </c>
      <c r="E45" s="22" t="s">
        <v>78</v>
      </c>
      <c r="F45" s="23" t="s">
        <v>68</v>
      </c>
      <c r="G45" s="24">
        <v>1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12</v>
      </c>
    </row>
    <row r="46" spans="1:16" ht="38.25" x14ac:dyDescent="0.2">
      <c r="A46" s="26" t="s">
        <v>39</v>
      </c>
      <c r="E46" s="27" t="s">
        <v>81</v>
      </c>
    </row>
    <row r="47" spans="1:16" ht="25.5" x14ac:dyDescent="0.2">
      <c r="A47" s="30" t="s">
        <v>41</v>
      </c>
      <c r="E47" s="29" t="s">
        <v>70</v>
      </c>
    </row>
    <row r="48" spans="1:16" x14ac:dyDescent="0.2">
      <c r="A48" s="17" t="s">
        <v>34</v>
      </c>
      <c r="B48" s="21" t="s">
        <v>82</v>
      </c>
      <c r="C48" s="21" t="s">
        <v>83</v>
      </c>
      <c r="D48" s="17" t="s">
        <v>66</v>
      </c>
      <c r="E48" s="22" t="s">
        <v>84</v>
      </c>
      <c r="F48" s="23" t="s">
        <v>68</v>
      </c>
      <c r="G48" s="24">
        <v>1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12</v>
      </c>
    </row>
    <row r="49" spans="1:16" x14ac:dyDescent="0.2">
      <c r="A49" s="26" t="s">
        <v>39</v>
      </c>
      <c r="E49" s="27" t="s">
        <v>85</v>
      </c>
    </row>
    <row r="50" spans="1:16" ht="25.5" x14ac:dyDescent="0.2">
      <c r="A50" s="30" t="s">
        <v>41</v>
      </c>
      <c r="E50" s="29" t="s">
        <v>86</v>
      </c>
    </row>
    <row r="51" spans="1:16" x14ac:dyDescent="0.2">
      <c r="A51" s="17" t="s">
        <v>34</v>
      </c>
      <c r="B51" s="21" t="s">
        <v>87</v>
      </c>
      <c r="C51" s="21" t="s">
        <v>88</v>
      </c>
      <c r="D51" s="17" t="s">
        <v>66</v>
      </c>
      <c r="E51" s="22" t="s">
        <v>89</v>
      </c>
      <c r="F51" s="23" t="s">
        <v>68</v>
      </c>
      <c r="G51" s="24">
        <v>1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12</v>
      </c>
    </row>
    <row r="52" spans="1:16" x14ac:dyDescent="0.2">
      <c r="A52" s="26" t="s">
        <v>39</v>
      </c>
      <c r="E52" s="27" t="s">
        <v>90</v>
      </c>
    </row>
    <row r="53" spans="1:16" ht="25.5" x14ac:dyDescent="0.2">
      <c r="A53" s="30" t="s">
        <v>41</v>
      </c>
      <c r="E53" s="29" t="s">
        <v>86</v>
      </c>
    </row>
    <row r="54" spans="1:16" x14ac:dyDescent="0.2">
      <c r="A54" s="17" t="s">
        <v>34</v>
      </c>
      <c r="B54" s="21" t="s">
        <v>91</v>
      </c>
      <c r="C54" s="21" t="s">
        <v>92</v>
      </c>
      <c r="D54" s="17" t="s">
        <v>66</v>
      </c>
      <c r="E54" s="22" t="s">
        <v>93</v>
      </c>
      <c r="F54" s="23" t="s">
        <v>68</v>
      </c>
      <c r="G54" s="24">
        <v>1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12</v>
      </c>
    </row>
    <row r="55" spans="1:16" ht="25.5" x14ac:dyDescent="0.2">
      <c r="A55" s="26" t="s">
        <v>39</v>
      </c>
      <c r="E55" s="27" t="s">
        <v>94</v>
      </c>
    </row>
    <row r="56" spans="1:16" ht="25.5" x14ac:dyDescent="0.2">
      <c r="A56" s="30" t="s">
        <v>41</v>
      </c>
      <c r="E56" s="29" t="s">
        <v>86</v>
      </c>
    </row>
    <row r="57" spans="1:16" x14ac:dyDescent="0.2">
      <c r="A57" s="17" t="s">
        <v>34</v>
      </c>
      <c r="B57" s="21" t="s">
        <v>95</v>
      </c>
      <c r="C57" s="21" t="s">
        <v>96</v>
      </c>
      <c r="D57" s="17" t="s">
        <v>66</v>
      </c>
      <c r="E57" s="22" t="s">
        <v>97</v>
      </c>
      <c r="F57" s="23" t="s">
        <v>68</v>
      </c>
      <c r="G57" s="24">
        <v>1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12</v>
      </c>
    </row>
    <row r="58" spans="1:16" x14ac:dyDescent="0.2">
      <c r="A58" s="26" t="s">
        <v>39</v>
      </c>
      <c r="E58" s="27" t="s">
        <v>66</v>
      </c>
    </row>
    <row r="59" spans="1:16" ht="25.5" x14ac:dyDescent="0.2">
      <c r="A59" s="30" t="s">
        <v>41</v>
      </c>
      <c r="E59" s="29" t="s">
        <v>86</v>
      </c>
    </row>
    <row r="60" spans="1:16" x14ac:dyDescent="0.2">
      <c r="A60" s="17" t="s">
        <v>34</v>
      </c>
      <c r="B60" s="21" t="s">
        <v>98</v>
      </c>
      <c r="C60" s="21" t="s">
        <v>99</v>
      </c>
      <c r="D60" s="17" t="s">
        <v>66</v>
      </c>
      <c r="E60" s="22" t="s">
        <v>100</v>
      </c>
      <c r="F60" s="23" t="s">
        <v>68</v>
      </c>
      <c r="G60" s="24">
        <v>1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12</v>
      </c>
    </row>
    <row r="61" spans="1:16" x14ac:dyDescent="0.2">
      <c r="A61" s="26" t="s">
        <v>39</v>
      </c>
      <c r="E61" s="27" t="s">
        <v>66</v>
      </c>
    </row>
    <row r="62" spans="1:16" ht="25.5" x14ac:dyDescent="0.2">
      <c r="A62" s="30" t="s">
        <v>41</v>
      </c>
      <c r="E62" s="29" t="s">
        <v>86</v>
      </c>
    </row>
    <row r="63" spans="1:16" x14ac:dyDescent="0.2">
      <c r="A63" s="17" t="s">
        <v>34</v>
      </c>
      <c r="B63" s="21" t="s">
        <v>101</v>
      </c>
      <c r="C63" s="21" t="s">
        <v>102</v>
      </c>
      <c r="D63" s="17" t="s">
        <v>66</v>
      </c>
      <c r="E63" s="22" t="s">
        <v>103</v>
      </c>
      <c r="F63" s="23" t="s">
        <v>68</v>
      </c>
      <c r="G63" s="24">
        <v>1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12</v>
      </c>
    </row>
    <row r="64" spans="1:16" x14ac:dyDescent="0.2">
      <c r="A64" s="26" t="s">
        <v>39</v>
      </c>
      <c r="E64" s="27" t="s">
        <v>104</v>
      </c>
    </row>
    <row r="65" spans="1:18" ht="25.5" x14ac:dyDescent="0.2">
      <c r="A65" s="30" t="s">
        <v>41</v>
      </c>
      <c r="E65" s="29" t="s">
        <v>86</v>
      </c>
    </row>
    <row r="66" spans="1:18" x14ac:dyDescent="0.2">
      <c r="A66" s="17" t="s">
        <v>34</v>
      </c>
      <c r="B66" s="21" t="s">
        <v>105</v>
      </c>
      <c r="C66" s="21" t="s">
        <v>106</v>
      </c>
      <c r="D66" s="17" t="s">
        <v>66</v>
      </c>
      <c r="E66" s="22" t="s">
        <v>107</v>
      </c>
      <c r="F66" s="23" t="s">
        <v>68</v>
      </c>
      <c r="G66" s="24">
        <v>1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12</v>
      </c>
    </row>
    <row r="67" spans="1:18" x14ac:dyDescent="0.2">
      <c r="A67" s="26" t="s">
        <v>39</v>
      </c>
      <c r="E67" s="27" t="s">
        <v>108</v>
      </c>
    </row>
    <row r="68" spans="1:18" ht="25.5" x14ac:dyDescent="0.2">
      <c r="A68" s="30" t="s">
        <v>41</v>
      </c>
      <c r="E68" s="29" t="s">
        <v>86</v>
      </c>
    </row>
    <row r="69" spans="1:18" x14ac:dyDescent="0.2">
      <c r="A69" s="17" t="s">
        <v>34</v>
      </c>
      <c r="B69" s="21" t="s">
        <v>109</v>
      </c>
      <c r="C69" s="21" t="s">
        <v>110</v>
      </c>
      <c r="D69" s="17" t="s">
        <v>66</v>
      </c>
      <c r="E69" s="22" t="s">
        <v>111</v>
      </c>
      <c r="F69" s="23" t="s">
        <v>68</v>
      </c>
      <c r="G69" s="24">
        <v>1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12</v>
      </c>
    </row>
    <row r="70" spans="1:18" x14ac:dyDescent="0.2">
      <c r="A70" s="26" t="s">
        <v>39</v>
      </c>
      <c r="E70" s="27" t="s">
        <v>112</v>
      </c>
    </row>
    <row r="71" spans="1:18" ht="25.5" x14ac:dyDescent="0.2">
      <c r="A71" s="30" t="s">
        <v>41</v>
      </c>
      <c r="E71" s="29" t="s">
        <v>86</v>
      </c>
    </row>
    <row r="72" spans="1:18" x14ac:dyDescent="0.2">
      <c r="A72" s="17" t="s">
        <v>34</v>
      </c>
      <c r="B72" s="21" t="s">
        <v>113</v>
      </c>
      <c r="C72" s="21" t="s">
        <v>114</v>
      </c>
      <c r="D72" s="17" t="s">
        <v>66</v>
      </c>
      <c r="E72" s="22" t="s">
        <v>115</v>
      </c>
      <c r="F72" s="23" t="s">
        <v>68</v>
      </c>
      <c r="G72" s="24">
        <v>1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12</v>
      </c>
    </row>
    <row r="73" spans="1:18" x14ac:dyDescent="0.2">
      <c r="A73" s="26" t="s">
        <v>39</v>
      </c>
      <c r="E73" s="27" t="s">
        <v>116</v>
      </c>
    </row>
    <row r="74" spans="1:18" ht="25.5" x14ac:dyDescent="0.2">
      <c r="A74" s="30" t="s">
        <v>41</v>
      </c>
      <c r="E74" s="29" t="s">
        <v>86</v>
      </c>
    </row>
    <row r="75" spans="1:18" x14ac:dyDescent="0.2">
      <c r="A75" s="17" t="s">
        <v>34</v>
      </c>
      <c r="B75" s="21" t="s">
        <v>117</v>
      </c>
      <c r="C75" s="21" t="s">
        <v>118</v>
      </c>
      <c r="D75" s="17" t="s">
        <v>66</v>
      </c>
      <c r="E75" s="22" t="s">
        <v>119</v>
      </c>
      <c r="F75" s="23" t="s">
        <v>68</v>
      </c>
      <c r="G75" s="24">
        <v>1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12</v>
      </c>
    </row>
    <row r="76" spans="1:18" ht="51" x14ac:dyDescent="0.2">
      <c r="A76" s="26" t="s">
        <v>39</v>
      </c>
      <c r="E76" s="27" t="s">
        <v>120</v>
      </c>
    </row>
    <row r="77" spans="1:18" ht="25.5" x14ac:dyDescent="0.2">
      <c r="A77" s="28" t="s">
        <v>41</v>
      </c>
      <c r="E77" s="29" t="s">
        <v>86</v>
      </c>
    </row>
    <row r="78" spans="1:18" ht="12.75" customHeight="1" x14ac:dyDescent="0.2">
      <c r="A78" s="10" t="s">
        <v>32</v>
      </c>
      <c r="B78" s="10"/>
      <c r="C78" s="31" t="s">
        <v>18</v>
      </c>
      <c r="D78" s="10"/>
      <c r="E78" s="19" t="s">
        <v>121</v>
      </c>
      <c r="F78" s="10"/>
      <c r="G78" s="10"/>
      <c r="H78" s="10"/>
      <c r="I78" s="32">
        <f>0+Q78</f>
        <v>0</v>
      </c>
      <c r="O78">
        <f>0+R78</f>
        <v>0</v>
      </c>
      <c r="Q78">
        <f>0+I79+I82+I85+I88+I91+I94+I97+I100+I103+I106+I109+I112+I115+I118+I121+I124+I127+I130+I133+I136+I139+I142+I145+I148+I151+I154+I157+I160+I163+I166+I169+I172+I175+I178+I181+I184+I187+I190+I193+I196+I199+I202+I205+I208+I211+I214+I217+I220+I223</f>
        <v>0</v>
      </c>
      <c r="R78">
        <f>0+O79+O82+O85+O88+O91+O94+O97+O100+O103+O106+O109+O112+O115+O118+O121+O124+O127+O130+O133+O136+O139+O142+O145+O148+O151+O154+O157+O160+O163+O166+O169+O172+O175+O178+O181+O184+O187+O190+O193+O196+O199+O202+O205+O208+O211+O214+O217+O220+O223</f>
        <v>0</v>
      </c>
    </row>
    <row r="79" spans="1:18" x14ac:dyDescent="0.2">
      <c r="A79" s="17" t="s">
        <v>34</v>
      </c>
      <c r="B79" s="21" t="s">
        <v>122</v>
      </c>
      <c r="C79" s="21" t="s">
        <v>123</v>
      </c>
      <c r="D79" s="17" t="s">
        <v>66</v>
      </c>
      <c r="E79" s="22" t="s">
        <v>124</v>
      </c>
      <c r="F79" s="23" t="s">
        <v>125</v>
      </c>
      <c r="G79" s="24">
        <v>12.6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12</v>
      </c>
    </row>
    <row r="80" spans="1:18" ht="25.5" x14ac:dyDescent="0.2">
      <c r="A80" s="26" t="s">
        <v>39</v>
      </c>
      <c r="E80" s="27" t="s">
        <v>126</v>
      </c>
    </row>
    <row r="81" spans="1:16" ht="25.5" x14ac:dyDescent="0.2">
      <c r="A81" s="30" t="s">
        <v>41</v>
      </c>
      <c r="E81" s="29" t="s">
        <v>127</v>
      </c>
    </row>
    <row r="82" spans="1:16" ht="25.5" x14ac:dyDescent="0.2">
      <c r="A82" s="17" t="s">
        <v>34</v>
      </c>
      <c r="B82" s="21" t="s">
        <v>128</v>
      </c>
      <c r="C82" s="21" t="s">
        <v>129</v>
      </c>
      <c r="D82" s="17" t="s">
        <v>66</v>
      </c>
      <c r="E82" s="22" t="s">
        <v>130</v>
      </c>
      <c r="F82" s="23" t="s">
        <v>131</v>
      </c>
      <c r="G82" s="24">
        <v>208.46199999999999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12</v>
      </c>
    </row>
    <row r="83" spans="1:16" x14ac:dyDescent="0.2">
      <c r="A83" s="26" t="s">
        <v>39</v>
      </c>
      <c r="E83" s="27" t="s">
        <v>132</v>
      </c>
    </row>
    <row r="84" spans="1:16" ht="38.25" x14ac:dyDescent="0.2">
      <c r="A84" s="30" t="s">
        <v>41</v>
      </c>
      <c r="E84" s="29" t="s">
        <v>133</v>
      </c>
    </row>
    <row r="85" spans="1:16" ht="25.5" x14ac:dyDescent="0.2">
      <c r="A85" s="17" t="s">
        <v>34</v>
      </c>
      <c r="B85" s="21" t="s">
        <v>134</v>
      </c>
      <c r="C85" s="21" t="s">
        <v>135</v>
      </c>
      <c r="D85" s="17" t="s">
        <v>66</v>
      </c>
      <c r="E85" s="22" t="s">
        <v>136</v>
      </c>
      <c r="F85" s="23" t="s">
        <v>137</v>
      </c>
      <c r="G85" s="24">
        <v>49.28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12</v>
      </c>
    </row>
    <row r="86" spans="1:16" ht="25.5" x14ac:dyDescent="0.2">
      <c r="A86" s="26" t="s">
        <v>39</v>
      </c>
      <c r="E86" s="27" t="s">
        <v>138</v>
      </c>
    </row>
    <row r="87" spans="1:16" ht="51" x14ac:dyDescent="0.2">
      <c r="A87" s="30" t="s">
        <v>41</v>
      </c>
      <c r="E87" s="29" t="s">
        <v>139</v>
      </c>
    </row>
    <row r="88" spans="1:16" x14ac:dyDescent="0.2">
      <c r="A88" s="17" t="s">
        <v>34</v>
      </c>
      <c r="B88" s="21" t="s">
        <v>140</v>
      </c>
      <c r="C88" s="21" t="s">
        <v>141</v>
      </c>
      <c r="D88" s="17" t="s">
        <v>66</v>
      </c>
      <c r="E88" s="22" t="s">
        <v>142</v>
      </c>
      <c r="F88" s="23" t="s">
        <v>137</v>
      </c>
      <c r="G88" s="24">
        <v>23.53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12</v>
      </c>
    </row>
    <row r="89" spans="1:16" x14ac:dyDescent="0.2">
      <c r="A89" s="26" t="s">
        <v>39</v>
      </c>
      <c r="E89" s="27" t="s">
        <v>143</v>
      </c>
    </row>
    <row r="90" spans="1:16" ht="51" x14ac:dyDescent="0.2">
      <c r="A90" s="30" t="s">
        <v>41</v>
      </c>
      <c r="E90" s="29" t="s">
        <v>144</v>
      </c>
    </row>
    <row r="91" spans="1:16" x14ac:dyDescent="0.2">
      <c r="A91" s="17" t="s">
        <v>34</v>
      </c>
      <c r="B91" s="21" t="s">
        <v>145</v>
      </c>
      <c r="C91" s="21" t="s">
        <v>146</v>
      </c>
      <c r="D91" s="17" t="s">
        <v>66</v>
      </c>
      <c r="E91" s="22" t="s">
        <v>147</v>
      </c>
      <c r="F91" s="23" t="s">
        <v>148</v>
      </c>
      <c r="G91" s="24">
        <v>19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12</v>
      </c>
    </row>
    <row r="92" spans="1:16" ht="25.5" x14ac:dyDescent="0.2">
      <c r="A92" s="26" t="s">
        <v>39</v>
      </c>
      <c r="E92" s="27" t="s">
        <v>126</v>
      </c>
    </row>
    <row r="93" spans="1:16" ht="25.5" x14ac:dyDescent="0.2">
      <c r="A93" s="30" t="s">
        <v>41</v>
      </c>
      <c r="E93" s="29" t="s">
        <v>149</v>
      </c>
    </row>
    <row r="94" spans="1:16" x14ac:dyDescent="0.2">
      <c r="A94" s="17" t="s">
        <v>34</v>
      </c>
      <c r="B94" s="21" t="s">
        <v>150</v>
      </c>
      <c r="C94" s="21" t="s">
        <v>151</v>
      </c>
      <c r="D94" s="17" t="s">
        <v>66</v>
      </c>
      <c r="E94" s="22" t="s">
        <v>152</v>
      </c>
      <c r="F94" s="23" t="s">
        <v>131</v>
      </c>
      <c r="G94" s="24">
        <v>47.72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12</v>
      </c>
    </row>
    <row r="95" spans="1:16" x14ac:dyDescent="0.2">
      <c r="A95" s="26" t="s">
        <v>39</v>
      </c>
      <c r="E95" s="27" t="s">
        <v>132</v>
      </c>
    </row>
    <row r="96" spans="1:16" ht="38.25" x14ac:dyDescent="0.2">
      <c r="A96" s="30" t="s">
        <v>41</v>
      </c>
      <c r="E96" s="29" t="s">
        <v>153</v>
      </c>
    </row>
    <row r="97" spans="1:16" ht="25.5" x14ac:dyDescent="0.2">
      <c r="A97" s="17" t="s">
        <v>34</v>
      </c>
      <c r="B97" s="21" t="s">
        <v>154</v>
      </c>
      <c r="C97" s="21" t="s">
        <v>155</v>
      </c>
      <c r="D97" s="17" t="s">
        <v>66</v>
      </c>
      <c r="E97" s="22" t="s">
        <v>156</v>
      </c>
      <c r="F97" s="23" t="s">
        <v>148</v>
      </c>
      <c r="G97" s="24">
        <v>15</v>
      </c>
      <c r="H97" s="25">
        <v>0</v>
      </c>
      <c r="I97" s="25">
        <f>ROUND(ROUND(H97,2)*ROUND(G97,3),2)</f>
        <v>0</v>
      </c>
      <c r="O97">
        <f>(I97*21)/100</f>
        <v>0</v>
      </c>
      <c r="P97" t="s">
        <v>12</v>
      </c>
    </row>
    <row r="98" spans="1:16" ht="25.5" x14ac:dyDescent="0.2">
      <c r="A98" s="26" t="s">
        <v>39</v>
      </c>
      <c r="E98" s="27" t="s">
        <v>126</v>
      </c>
    </row>
    <row r="99" spans="1:16" ht="25.5" x14ac:dyDescent="0.2">
      <c r="A99" s="30" t="s">
        <v>41</v>
      </c>
      <c r="E99" s="29" t="s">
        <v>157</v>
      </c>
    </row>
    <row r="100" spans="1:16" ht="25.5" x14ac:dyDescent="0.2">
      <c r="A100" s="17" t="s">
        <v>34</v>
      </c>
      <c r="B100" s="21" t="s">
        <v>158</v>
      </c>
      <c r="C100" s="21" t="s">
        <v>159</v>
      </c>
      <c r="D100" s="17" t="s">
        <v>66</v>
      </c>
      <c r="E100" s="22" t="s">
        <v>160</v>
      </c>
      <c r="F100" s="23" t="s">
        <v>131</v>
      </c>
      <c r="G100" s="24">
        <v>62.67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12</v>
      </c>
    </row>
    <row r="101" spans="1:16" x14ac:dyDescent="0.2">
      <c r="A101" s="26" t="s">
        <v>39</v>
      </c>
      <c r="E101" s="27" t="s">
        <v>132</v>
      </c>
    </row>
    <row r="102" spans="1:16" ht="38.25" x14ac:dyDescent="0.2">
      <c r="A102" s="30" t="s">
        <v>41</v>
      </c>
      <c r="E102" s="29" t="s">
        <v>161</v>
      </c>
    </row>
    <row r="103" spans="1:16" x14ac:dyDescent="0.2">
      <c r="A103" s="17" t="s">
        <v>34</v>
      </c>
      <c r="B103" s="21" t="s">
        <v>162</v>
      </c>
      <c r="C103" s="21" t="s">
        <v>163</v>
      </c>
      <c r="D103" s="17" t="s">
        <v>66</v>
      </c>
      <c r="E103" s="22" t="s">
        <v>164</v>
      </c>
      <c r="F103" s="23" t="s">
        <v>137</v>
      </c>
      <c r="G103" s="24">
        <v>6.8849999999999998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12</v>
      </c>
    </row>
    <row r="104" spans="1:16" x14ac:dyDescent="0.2">
      <c r="A104" s="26" t="s">
        <v>39</v>
      </c>
      <c r="E104" s="27" t="s">
        <v>143</v>
      </c>
    </row>
    <row r="105" spans="1:16" ht="38.25" x14ac:dyDescent="0.2">
      <c r="A105" s="30" t="s">
        <v>41</v>
      </c>
      <c r="E105" s="29" t="s">
        <v>165</v>
      </c>
    </row>
    <row r="106" spans="1:16" x14ac:dyDescent="0.2">
      <c r="A106" s="17" t="s">
        <v>34</v>
      </c>
      <c r="B106" s="21" t="s">
        <v>166</v>
      </c>
      <c r="C106" s="21" t="s">
        <v>167</v>
      </c>
      <c r="D106" s="17" t="s">
        <v>66</v>
      </c>
      <c r="E106" s="22" t="s">
        <v>168</v>
      </c>
      <c r="F106" s="23" t="s">
        <v>148</v>
      </c>
      <c r="G106" s="24">
        <v>18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12</v>
      </c>
    </row>
    <row r="107" spans="1:16" x14ac:dyDescent="0.2">
      <c r="A107" s="26" t="s">
        <v>39</v>
      </c>
      <c r="E107" s="27" t="s">
        <v>169</v>
      </c>
    </row>
    <row r="108" spans="1:16" ht="25.5" x14ac:dyDescent="0.2">
      <c r="A108" s="30" t="s">
        <v>41</v>
      </c>
      <c r="E108" s="29" t="s">
        <v>170</v>
      </c>
    </row>
    <row r="109" spans="1:16" x14ac:dyDescent="0.2">
      <c r="A109" s="17" t="s">
        <v>34</v>
      </c>
      <c r="B109" s="21" t="s">
        <v>171</v>
      </c>
      <c r="C109" s="21" t="s">
        <v>172</v>
      </c>
      <c r="D109" s="17" t="s">
        <v>66</v>
      </c>
      <c r="E109" s="22" t="s">
        <v>173</v>
      </c>
      <c r="F109" s="23" t="s">
        <v>174</v>
      </c>
      <c r="G109" s="24">
        <v>640</v>
      </c>
      <c r="H109" s="25">
        <v>0</v>
      </c>
      <c r="I109" s="25">
        <f>ROUND(ROUND(H109,2)*ROUND(G109,3),2)</f>
        <v>0</v>
      </c>
      <c r="O109">
        <f>(I109*21)/100</f>
        <v>0</v>
      </c>
      <c r="P109" t="s">
        <v>12</v>
      </c>
    </row>
    <row r="110" spans="1:16" x14ac:dyDescent="0.2">
      <c r="A110" s="26" t="s">
        <v>39</v>
      </c>
      <c r="E110" s="27" t="s">
        <v>175</v>
      </c>
    </row>
    <row r="111" spans="1:16" ht="25.5" x14ac:dyDescent="0.2">
      <c r="A111" s="30" t="s">
        <v>41</v>
      </c>
      <c r="E111" s="29" t="s">
        <v>176</v>
      </c>
    </row>
    <row r="112" spans="1:16" x14ac:dyDescent="0.2">
      <c r="A112" s="17" t="s">
        <v>34</v>
      </c>
      <c r="B112" s="21" t="s">
        <v>177</v>
      </c>
      <c r="C112" s="21" t="s">
        <v>178</v>
      </c>
      <c r="D112" s="17" t="s">
        <v>66</v>
      </c>
      <c r="E112" s="22" t="s">
        <v>179</v>
      </c>
      <c r="F112" s="23" t="s">
        <v>148</v>
      </c>
      <c r="G112" s="24">
        <v>21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12</v>
      </c>
    </row>
    <row r="113" spans="1:16" x14ac:dyDescent="0.2">
      <c r="A113" s="26" t="s">
        <v>39</v>
      </c>
      <c r="E113" s="27" t="s">
        <v>180</v>
      </c>
    </row>
    <row r="114" spans="1:16" ht="25.5" x14ac:dyDescent="0.2">
      <c r="A114" s="30" t="s">
        <v>41</v>
      </c>
      <c r="E114" s="29" t="s">
        <v>181</v>
      </c>
    </row>
    <row r="115" spans="1:16" x14ac:dyDescent="0.2">
      <c r="A115" s="17" t="s">
        <v>34</v>
      </c>
      <c r="B115" s="21" t="s">
        <v>182</v>
      </c>
      <c r="C115" s="21" t="s">
        <v>183</v>
      </c>
      <c r="D115" s="17" t="s">
        <v>66</v>
      </c>
      <c r="E115" s="22" t="s">
        <v>184</v>
      </c>
      <c r="F115" s="23" t="s">
        <v>137</v>
      </c>
      <c r="G115" s="24">
        <v>27.5</v>
      </c>
      <c r="H115" s="25">
        <v>0</v>
      </c>
      <c r="I115" s="25">
        <f>ROUND(ROUND(H115,2)*ROUND(G115,3),2)</f>
        <v>0</v>
      </c>
      <c r="O115">
        <f>(I115*21)/100</f>
        <v>0</v>
      </c>
      <c r="P115" t="s">
        <v>12</v>
      </c>
    </row>
    <row r="116" spans="1:16" x14ac:dyDescent="0.2">
      <c r="A116" s="26" t="s">
        <v>39</v>
      </c>
      <c r="E116" s="27" t="s">
        <v>185</v>
      </c>
    </row>
    <row r="117" spans="1:16" ht="25.5" x14ac:dyDescent="0.2">
      <c r="A117" s="30" t="s">
        <v>41</v>
      </c>
      <c r="E117" s="29" t="s">
        <v>186</v>
      </c>
    </row>
    <row r="118" spans="1:16" x14ac:dyDescent="0.2">
      <c r="A118" s="17" t="s">
        <v>34</v>
      </c>
      <c r="B118" s="21" t="s">
        <v>187</v>
      </c>
      <c r="C118" s="21" t="s">
        <v>188</v>
      </c>
      <c r="D118" s="17" t="s">
        <v>66</v>
      </c>
      <c r="E118" s="22" t="s">
        <v>189</v>
      </c>
      <c r="F118" s="23" t="s">
        <v>137</v>
      </c>
      <c r="G118" s="24">
        <v>10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12</v>
      </c>
    </row>
    <row r="119" spans="1:16" x14ac:dyDescent="0.2">
      <c r="A119" s="26" t="s">
        <v>39</v>
      </c>
      <c r="E119" s="27" t="s">
        <v>190</v>
      </c>
    </row>
    <row r="120" spans="1:16" ht="38.25" x14ac:dyDescent="0.2">
      <c r="A120" s="30" t="s">
        <v>41</v>
      </c>
      <c r="E120" s="29" t="s">
        <v>191</v>
      </c>
    </row>
    <row r="121" spans="1:16" x14ac:dyDescent="0.2">
      <c r="A121" s="17" t="s">
        <v>34</v>
      </c>
      <c r="B121" s="21" t="s">
        <v>192</v>
      </c>
      <c r="C121" s="21" t="s">
        <v>193</v>
      </c>
      <c r="D121" s="17" t="s">
        <v>66</v>
      </c>
      <c r="E121" s="22" t="s">
        <v>194</v>
      </c>
      <c r="F121" s="23" t="s">
        <v>137</v>
      </c>
      <c r="G121" s="24">
        <v>2.5350000000000001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12</v>
      </c>
    </row>
    <row r="122" spans="1:16" x14ac:dyDescent="0.2">
      <c r="A122" s="26" t="s">
        <v>39</v>
      </c>
      <c r="E122" s="27" t="s">
        <v>132</v>
      </c>
    </row>
    <row r="123" spans="1:16" ht="63.75" x14ac:dyDescent="0.2">
      <c r="A123" s="30" t="s">
        <v>41</v>
      </c>
      <c r="E123" s="29" t="s">
        <v>195</v>
      </c>
    </row>
    <row r="124" spans="1:16" x14ac:dyDescent="0.2">
      <c r="A124" s="17" t="s">
        <v>34</v>
      </c>
      <c r="B124" s="21" t="s">
        <v>196</v>
      </c>
      <c r="C124" s="21" t="s">
        <v>197</v>
      </c>
      <c r="D124" s="17" t="s">
        <v>66</v>
      </c>
      <c r="E124" s="22" t="s">
        <v>198</v>
      </c>
      <c r="F124" s="23" t="s">
        <v>137</v>
      </c>
      <c r="G124" s="24">
        <v>15.21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12</v>
      </c>
    </row>
    <row r="125" spans="1:16" x14ac:dyDescent="0.2">
      <c r="A125" s="26" t="s">
        <v>39</v>
      </c>
      <c r="E125" s="27" t="s">
        <v>132</v>
      </c>
    </row>
    <row r="126" spans="1:16" ht="38.25" x14ac:dyDescent="0.2">
      <c r="A126" s="30" t="s">
        <v>41</v>
      </c>
      <c r="E126" s="29" t="s">
        <v>199</v>
      </c>
    </row>
    <row r="127" spans="1:16" x14ac:dyDescent="0.2">
      <c r="A127" s="17" t="s">
        <v>34</v>
      </c>
      <c r="B127" s="21" t="s">
        <v>200</v>
      </c>
      <c r="C127" s="21" t="s">
        <v>201</v>
      </c>
      <c r="D127" s="17" t="s">
        <v>66</v>
      </c>
      <c r="E127" s="22" t="s">
        <v>202</v>
      </c>
      <c r="F127" s="23" t="s">
        <v>137</v>
      </c>
      <c r="G127" s="24">
        <v>8.375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12</v>
      </c>
    </row>
    <row r="128" spans="1:16" x14ac:dyDescent="0.2">
      <c r="A128" s="26" t="s">
        <v>39</v>
      </c>
      <c r="E128" s="27" t="s">
        <v>66</v>
      </c>
    </row>
    <row r="129" spans="1:16" ht="38.25" x14ac:dyDescent="0.2">
      <c r="A129" s="30" t="s">
        <v>41</v>
      </c>
      <c r="E129" s="29" t="s">
        <v>203</v>
      </c>
    </row>
    <row r="130" spans="1:16" x14ac:dyDescent="0.2">
      <c r="A130" s="17" t="s">
        <v>34</v>
      </c>
      <c r="B130" s="21" t="s">
        <v>204</v>
      </c>
      <c r="C130" s="21" t="s">
        <v>205</v>
      </c>
      <c r="D130" s="17" t="s">
        <v>66</v>
      </c>
      <c r="E130" s="22" t="s">
        <v>206</v>
      </c>
      <c r="F130" s="23" t="s">
        <v>137</v>
      </c>
      <c r="G130" s="24">
        <v>22.972000000000001</v>
      </c>
      <c r="H130" s="25">
        <v>0</v>
      </c>
      <c r="I130" s="25">
        <f>ROUND(ROUND(H130,2)*ROUND(G130,3),2)</f>
        <v>0</v>
      </c>
      <c r="O130">
        <f>(I130*21)/100</f>
        <v>0</v>
      </c>
      <c r="P130" t="s">
        <v>12</v>
      </c>
    </row>
    <row r="131" spans="1:16" x14ac:dyDescent="0.2">
      <c r="A131" s="26" t="s">
        <v>39</v>
      </c>
      <c r="E131" s="27" t="s">
        <v>132</v>
      </c>
    </row>
    <row r="132" spans="1:16" ht="76.5" x14ac:dyDescent="0.2">
      <c r="A132" s="30" t="s">
        <v>41</v>
      </c>
      <c r="E132" s="29" t="s">
        <v>207</v>
      </c>
    </row>
    <row r="133" spans="1:16" x14ac:dyDescent="0.2">
      <c r="A133" s="17" t="s">
        <v>34</v>
      </c>
      <c r="B133" s="21" t="s">
        <v>208</v>
      </c>
      <c r="C133" s="21" t="s">
        <v>209</v>
      </c>
      <c r="D133" s="17" t="s">
        <v>66</v>
      </c>
      <c r="E133" s="22" t="s">
        <v>198</v>
      </c>
      <c r="F133" s="23" t="s">
        <v>137</v>
      </c>
      <c r="G133" s="24">
        <v>137.83199999999999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12</v>
      </c>
    </row>
    <row r="134" spans="1:16" x14ac:dyDescent="0.2">
      <c r="A134" s="26" t="s">
        <v>39</v>
      </c>
      <c r="E134" s="27" t="s">
        <v>132</v>
      </c>
    </row>
    <row r="135" spans="1:16" ht="38.25" x14ac:dyDescent="0.2">
      <c r="A135" s="30" t="s">
        <v>41</v>
      </c>
      <c r="E135" s="29" t="s">
        <v>210</v>
      </c>
    </row>
    <row r="136" spans="1:16" x14ac:dyDescent="0.2">
      <c r="A136" s="17" t="s">
        <v>34</v>
      </c>
      <c r="B136" s="21" t="s">
        <v>211</v>
      </c>
      <c r="C136" s="21" t="s">
        <v>212</v>
      </c>
      <c r="D136" s="17" t="s">
        <v>66</v>
      </c>
      <c r="E136" s="22" t="s">
        <v>213</v>
      </c>
      <c r="F136" s="23" t="s">
        <v>137</v>
      </c>
      <c r="G136" s="24">
        <v>22.972000000000001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12</v>
      </c>
    </row>
    <row r="137" spans="1:16" x14ac:dyDescent="0.2">
      <c r="A137" s="26" t="s">
        <v>39</v>
      </c>
      <c r="E137" s="27" t="s">
        <v>132</v>
      </c>
    </row>
    <row r="138" spans="1:16" ht="76.5" x14ac:dyDescent="0.2">
      <c r="A138" s="30" t="s">
        <v>41</v>
      </c>
      <c r="E138" s="29" t="s">
        <v>207</v>
      </c>
    </row>
    <row r="139" spans="1:16" x14ac:dyDescent="0.2">
      <c r="A139" s="17" t="s">
        <v>34</v>
      </c>
      <c r="B139" s="21" t="s">
        <v>214</v>
      </c>
      <c r="C139" s="21" t="s">
        <v>215</v>
      </c>
      <c r="D139" s="17" t="s">
        <v>66</v>
      </c>
      <c r="E139" s="22" t="s">
        <v>198</v>
      </c>
      <c r="F139" s="23" t="s">
        <v>137</v>
      </c>
      <c r="G139" s="24">
        <v>137.83199999999999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12</v>
      </c>
    </row>
    <row r="140" spans="1:16" x14ac:dyDescent="0.2">
      <c r="A140" s="26" t="s">
        <v>39</v>
      </c>
      <c r="E140" s="27" t="s">
        <v>132</v>
      </c>
    </row>
    <row r="141" spans="1:16" ht="38.25" x14ac:dyDescent="0.2">
      <c r="A141" s="30" t="s">
        <v>41</v>
      </c>
      <c r="E141" s="29" t="s">
        <v>216</v>
      </c>
    </row>
    <row r="142" spans="1:16" x14ac:dyDescent="0.2">
      <c r="A142" s="17" t="s">
        <v>34</v>
      </c>
      <c r="B142" s="21" t="s">
        <v>217</v>
      </c>
      <c r="C142" s="21" t="s">
        <v>218</v>
      </c>
      <c r="D142" s="17" t="s">
        <v>66</v>
      </c>
      <c r="E142" s="22" t="s">
        <v>219</v>
      </c>
      <c r="F142" s="23" t="s">
        <v>137</v>
      </c>
      <c r="G142" s="24">
        <v>92.125</v>
      </c>
      <c r="H142" s="25">
        <v>0</v>
      </c>
      <c r="I142" s="25">
        <f>ROUND(ROUND(H142,2)*ROUND(G142,3),2)</f>
        <v>0</v>
      </c>
      <c r="O142">
        <f>(I142*21)/100</f>
        <v>0</v>
      </c>
      <c r="P142" t="s">
        <v>12</v>
      </c>
    </row>
    <row r="143" spans="1:16" x14ac:dyDescent="0.2">
      <c r="A143" s="26" t="s">
        <v>39</v>
      </c>
      <c r="E143" s="27" t="s">
        <v>220</v>
      </c>
    </row>
    <row r="144" spans="1:16" ht="76.5" x14ac:dyDescent="0.2">
      <c r="A144" s="30" t="s">
        <v>41</v>
      </c>
      <c r="E144" s="29" t="s">
        <v>221</v>
      </c>
    </row>
    <row r="145" spans="1:16" x14ac:dyDescent="0.2">
      <c r="A145" s="17" t="s">
        <v>34</v>
      </c>
      <c r="B145" s="21" t="s">
        <v>222</v>
      </c>
      <c r="C145" s="21" t="s">
        <v>223</v>
      </c>
      <c r="D145" s="17" t="s">
        <v>66</v>
      </c>
      <c r="E145" s="22" t="s">
        <v>224</v>
      </c>
      <c r="F145" s="23" t="s">
        <v>137</v>
      </c>
      <c r="G145" s="24">
        <v>20</v>
      </c>
      <c r="H145" s="25">
        <v>0</v>
      </c>
      <c r="I145" s="25">
        <f>ROUND(ROUND(H145,2)*ROUND(G145,3),2)</f>
        <v>0</v>
      </c>
      <c r="O145">
        <f>(I145*21)/100</f>
        <v>0</v>
      </c>
      <c r="P145" t="s">
        <v>12</v>
      </c>
    </row>
    <row r="146" spans="1:16" x14ac:dyDescent="0.2">
      <c r="A146" s="26" t="s">
        <v>39</v>
      </c>
      <c r="E146" s="27" t="s">
        <v>190</v>
      </c>
    </row>
    <row r="147" spans="1:16" ht="38.25" x14ac:dyDescent="0.2">
      <c r="A147" s="30" t="s">
        <v>41</v>
      </c>
      <c r="E147" s="29" t="s">
        <v>225</v>
      </c>
    </row>
    <row r="148" spans="1:16" x14ac:dyDescent="0.2">
      <c r="A148" s="17" t="s">
        <v>34</v>
      </c>
      <c r="B148" s="21" t="s">
        <v>226</v>
      </c>
      <c r="C148" s="21" t="s">
        <v>227</v>
      </c>
      <c r="D148" s="17" t="s">
        <v>66</v>
      </c>
      <c r="E148" s="22" t="s">
        <v>228</v>
      </c>
      <c r="F148" s="23" t="s">
        <v>137</v>
      </c>
      <c r="G148" s="24">
        <v>6.0069999999999997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12</v>
      </c>
    </row>
    <row r="149" spans="1:16" x14ac:dyDescent="0.2">
      <c r="A149" s="26" t="s">
        <v>39</v>
      </c>
      <c r="E149" s="27" t="s">
        <v>132</v>
      </c>
    </row>
    <row r="150" spans="1:16" ht="38.25" x14ac:dyDescent="0.2">
      <c r="A150" s="30" t="s">
        <v>41</v>
      </c>
      <c r="E150" s="29" t="s">
        <v>229</v>
      </c>
    </row>
    <row r="151" spans="1:16" x14ac:dyDescent="0.2">
      <c r="A151" s="17" t="s">
        <v>34</v>
      </c>
      <c r="B151" s="21" t="s">
        <v>230</v>
      </c>
      <c r="C151" s="21" t="s">
        <v>231</v>
      </c>
      <c r="D151" s="17" t="s">
        <v>66</v>
      </c>
      <c r="E151" s="22" t="s">
        <v>198</v>
      </c>
      <c r="F151" s="23" t="s">
        <v>137</v>
      </c>
      <c r="G151" s="24">
        <v>36.042000000000002</v>
      </c>
      <c r="H151" s="25">
        <v>0</v>
      </c>
      <c r="I151" s="25">
        <f>ROUND(ROUND(H151,2)*ROUND(G151,3),2)</f>
        <v>0</v>
      </c>
      <c r="O151">
        <f>(I151*21)/100</f>
        <v>0</v>
      </c>
      <c r="P151" t="s">
        <v>12</v>
      </c>
    </row>
    <row r="152" spans="1:16" x14ac:dyDescent="0.2">
      <c r="A152" s="26" t="s">
        <v>39</v>
      </c>
      <c r="E152" s="27" t="s">
        <v>132</v>
      </c>
    </row>
    <row r="153" spans="1:16" ht="38.25" x14ac:dyDescent="0.2">
      <c r="A153" s="30" t="s">
        <v>41</v>
      </c>
      <c r="E153" s="29" t="s">
        <v>232</v>
      </c>
    </row>
    <row r="154" spans="1:16" x14ac:dyDescent="0.2">
      <c r="A154" s="17" t="s">
        <v>34</v>
      </c>
      <c r="B154" s="21" t="s">
        <v>233</v>
      </c>
      <c r="C154" s="21" t="s">
        <v>234</v>
      </c>
      <c r="D154" s="17" t="s">
        <v>66</v>
      </c>
      <c r="E154" s="22" t="s">
        <v>235</v>
      </c>
      <c r="F154" s="23" t="s">
        <v>137</v>
      </c>
      <c r="G154" s="24">
        <v>34.625</v>
      </c>
      <c r="H154" s="25">
        <v>0</v>
      </c>
      <c r="I154" s="25">
        <f>ROUND(ROUND(H154,2)*ROUND(G154,3),2)</f>
        <v>0</v>
      </c>
      <c r="O154">
        <f>(I154*21)/100</f>
        <v>0</v>
      </c>
      <c r="P154" t="s">
        <v>12</v>
      </c>
    </row>
    <row r="155" spans="1:16" x14ac:dyDescent="0.2">
      <c r="A155" s="26" t="s">
        <v>39</v>
      </c>
      <c r="E155" s="27" t="s">
        <v>190</v>
      </c>
    </row>
    <row r="156" spans="1:16" ht="38.25" x14ac:dyDescent="0.2">
      <c r="A156" s="30" t="s">
        <v>41</v>
      </c>
      <c r="E156" s="29" t="s">
        <v>236</v>
      </c>
    </row>
    <row r="157" spans="1:16" x14ac:dyDescent="0.2">
      <c r="A157" s="17" t="s">
        <v>34</v>
      </c>
      <c r="B157" s="21" t="s">
        <v>237</v>
      </c>
      <c r="C157" s="21" t="s">
        <v>238</v>
      </c>
      <c r="D157" s="17" t="s">
        <v>66</v>
      </c>
      <c r="E157" s="22" t="s">
        <v>239</v>
      </c>
      <c r="F157" s="23" t="s">
        <v>137</v>
      </c>
      <c r="G157" s="24">
        <v>17.388999999999999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12</v>
      </c>
    </row>
    <row r="158" spans="1:16" x14ac:dyDescent="0.2">
      <c r="A158" s="26" t="s">
        <v>39</v>
      </c>
      <c r="E158" s="27" t="s">
        <v>132</v>
      </c>
    </row>
    <row r="159" spans="1:16" ht="38.25" x14ac:dyDescent="0.2">
      <c r="A159" s="30" t="s">
        <v>41</v>
      </c>
      <c r="E159" s="29" t="s">
        <v>240</v>
      </c>
    </row>
    <row r="160" spans="1:16" x14ac:dyDescent="0.2">
      <c r="A160" s="17" t="s">
        <v>34</v>
      </c>
      <c r="B160" s="21" t="s">
        <v>241</v>
      </c>
      <c r="C160" s="21" t="s">
        <v>242</v>
      </c>
      <c r="D160" s="17" t="s">
        <v>66</v>
      </c>
      <c r="E160" s="22" t="s">
        <v>198</v>
      </c>
      <c r="F160" s="23" t="s">
        <v>137</v>
      </c>
      <c r="G160" s="24">
        <v>104.334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12</v>
      </c>
    </row>
    <row r="161" spans="1:16" x14ac:dyDescent="0.2">
      <c r="A161" s="26" t="s">
        <v>39</v>
      </c>
      <c r="E161" s="27" t="s">
        <v>132</v>
      </c>
    </row>
    <row r="162" spans="1:16" ht="38.25" x14ac:dyDescent="0.2">
      <c r="A162" s="30" t="s">
        <v>41</v>
      </c>
      <c r="E162" s="29" t="s">
        <v>243</v>
      </c>
    </row>
    <row r="163" spans="1:16" x14ac:dyDescent="0.2">
      <c r="A163" s="17" t="s">
        <v>34</v>
      </c>
      <c r="B163" s="21" t="s">
        <v>244</v>
      </c>
      <c r="C163" s="21" t="s">
        <v>245</v>
      </c>
      <c r="D163" s="17" t="s">
        <v>66</v>
      </c>
      <c r="E163" s="22" t="s">
        <v>246</v>
      </c>
      <c r="F163" s="23" t="s">
        <v>137</v>
      </c>
      <c r="G163" s="24">
        <v>8.6690000000000005</v>
      </c>
      <c r="H163" s="25">
        <v>0</v>
      </c>
      <c r="I163" s="25">
        <f>ROUND(ROUND(H163,2)*ROUND(G163,3),2)</f>
        <v>0</v>
      </c>
      <c r="O163">
        <f>(I163*21)/100</f>
        <v>0</v>
      </c>
      <c r="P163" t="s">
        <v>12</v>
      </c>
    </row>
    <row r="164" spans="1:16" x14ac:dyDescent="0.2">
      <c r="A164" s="26" t="s">
        <v>39</v>
      </c>
      <c r="E164" s="27" t="s">
        <v>132</v>
      </c>
    </row>
    <row r="165" spans="1:16" ht="25.5" x14ac:dyDescent="0.2">
      <c r="A165" s="30" t="s">
        <v>41</v>
      </c>
      <c r="E165" s="29" t="s">
        <v>247</v>
      </c>
    </row>
    <row r="166" spans="1:16" x14ac:dyDescent="0.2">
      <c r="A166" s="17" t="s">
        <v>34</v>
      </c>
      <c r="B166" s="21" t="s">
        <v>248</v>
      </c>
      <c r="C166" s="21" t="s">
        <v>249</v>
      </c>
      <c r="D166" s="17" t="s">
        <v>66</v>
      </c>
      <c r="E166" s="22" t="s">
        <v>198</v>
      </c>
      <c r="F166" s="23" t="s">
        <v>137</v>
      </c>
      <c r="G166" s="24">
        <v>52.014000000000003</v>
      </c>
      <c r="H166" s="25">
        <v>0</v>
      </c>
      <c r="I166" s="25">
        <f>ROUND(ROUND(H166,2)*ROUND(G166,3),2)</f>
        <v>0</v>
      </c>
      <c r="O166">
        <f>(I166*21)/100</f>
        <v>0</v>
      </c>
      <c r="P166" t="s">
        <v>12</v>
      </c>
    </row>
    <row r="167" spans="1:16" x14ac:dyDescent="0.2">
      <c r="A167" s="26" t="s">
        <v>39</v>
      </c>
      <c r="E167" s="27" t="s">
        <v>132</v>
      </c>
    </row>
    <row r="168" spans="1:16" ht="38.25" x14ac:dyDescent="0.2">
      <c r="A168" s="30" t="s">
        <v>41</v>
      </c>
      <c r="E168" s="29" t="s">
        <v>250</v>
      </c>
    </row>
    <row r="169" spans="1:16" x14ac:dyDescent="0.2">
      <c r="A169" s="17" t="s">
        <v>34</v>
      </c>
      <c r="B169" s="21" t="s">
        <v>251</v>
      </c>
      <c r="C169" s="21" t="s">
        <v>252</v>
      </c>
      <c r="D169" s="17" t="s">
        <v>66</v>
      </c>
      <c r="E169" s="22" t="s">
        <v>253</v>
      </c>
      <c r="F169" s="23" t="s">
        <v>137</v>
      </c>
      <c r="G169" s="24">
        <v>7.5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12</v>
      </c>
    </row>
    <row r="170" spans="1:16" x14ac:dyDescent="0.2">
      <c r="A170" s="26" t="s">
        <v>39</v>
      </c>
      <c r="E170" s="27" t="s">
        <v>132</v>
      </c>
    </row>
    <row r="171" spans="1:16" ht="38.25" x14ac:dyDescent="0.2">
      <c r="A171" s="30" t="s">
        <v>41</v>
      </c>
      <c r="E171" s="29" t="s">
        <v>254</v>
      </c>
    </row>
    <row r="172" spans="1:16" x14ac:dyDescent="0.2">
      <c r="A172" s="17" t="s">
        <v>34</v>
      </c>
      <c r="B172" s="21" t="s">
        <v>255</v>
      </c>
      <c r="C172" s="21" t="s">
        <v>252</v>
      </c>
      <c r="D172" s="17" t="s">
        <v>256</v>
      </c>
      <c r="E172" s="22" t="s">
        <v>253</v>
      </c>
      <c r="F172" s="23" t="s">
        <v>137</v>
      </c>
      <c r="G172" s="24">
        <v>15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12</v>
      </c>
    </row>
    <row r="173" spans="1:16" ht="38.25" x14ac:dyDescent="0.2">
      <c r="A173" s="26" t="s">
        <v>39</v>
      </c>
      <c r="E173" s="27" t="s">
        <v>257</v>
      </c>
    </row>
    <row r="174" spans="1:16" ht="38.25" x14ac:dyDescent="0.2">
      <c r="A174" s="30" t="s">
        <v>41</v>
      </c>
      <c r="E174" s="29" t="s">
        <v>258</v>
      </c>
    </row>
    <row r="175" spans="1:16" x14ac:dyDescent="0.2">
      <c r="A175" s="17" t="s">
        <v>34</v>
      </c>
      <c r="B175" s="21" t="s">
        <v>259</v>
      </c>
      <c r="C175" s="21" t="s">
        <v>260</v>
      </c>
      <c r="D175" s="17" t="s">
        <v>256</v>
      </c>
      <c r="E175" s="22" t="s">
        <v>198</v>
      </c>
      <c r="F175" s="23" t="s">
        <v>137</v>
      </c>
      <c r="G175" s="24">
        <v>90</v>
      </c>
      <c r="H175" s="25">
        <v>0</v>
      </c>
      <c r="I175" s="25">
        <f>ROUND(ROUND(H175,2)*ROUND(G175,3),2)</f>
        <v>0</v>
      </c>
      <c r="O175">
        <f>(I175*21)/100</f>
        <v>0</v>
      </c>
      <c r="P175" t="s">
        <v>12</v>
      </c>
    </row>
    <row r="176" spans="1:16" ht="38.25" x14ac:dyDescent="0.2">
      <c r="A176" s="26" t="s">
        <v>39</v>
      </c>
      <c r="E176" s="27" t="s">
        <v>257</v>
      </c>
    </row>
    <row r="177" spans="1:16" ht="38.25" x14ac:dyDescent="0.2">
      <c r="A177" s="30" t="s">
        <v>41</v>
      </c>
      <c r="E177" s="29" t="s">
        <v>261</v>
      </c>
    </row>
    <row r="178" spans="1:16" x14ac:dyDescent="0.2">
      <c r="A178" s="17" t="s">
        <v>34</v>
      </c>
      <c r="B178" s="21" t="s">
        <v>262</v>
      </c>
      <c r="C178" s="21" t="s">
        <v>263</v>
      </c>
      <c r="D178" s="17" t="s">
        <v>256</v>
      </c>
      <c r="E178" s="22" t="s">
        <v>264</v>
      </c>
      <c r="F178" s="23" t="s">
        <v>137</v>
      </c>
      <c r="G178" s="24">
        <v>10</v>
      </c>
      <c r="H178" s="25">
        <v>0</v>
      </c>
      <c r="I178" s="25">
        <f>ROUND(ROUND(H178,2)*ROUND(G178,3),2)</f>
        <v>0</v>
      </c>
      <c r="O178">
        <f>(I178*21)/100</f>
        <v>0</v>
      </c>
      <c r="P178" t="s">
        <v>12</v>
      </c>
    </row>
    <row r="179" spans="1:16" ht="38.25" x14ac:dyDescent="0.2">
      <c r="A179" s="26" t="s">
        <v>39</v>
      </c>
      <c r="E179" s="27" t="s">
        <v>257</v>
      </c>
    </row>
    <row r="180" spans="1:16" ht="38.25" x14ac:dyDescent="0.2">
      <c r="A180" s="30" t="s">
        <v>41</v>
      </c>
      <c r="E180" s="29" t="s">
        <v>265</v>
      </c>
    </row>
    <row r="181" spans="1:16" x14ac:dyDescent="0.2">
      <c r="A181" s="17" t="s">
        <v>34</v>
      </c>
      <c r="B181" s="21" t="s">
        <v>266</v>
      </c>
      <c r="C181" s="21" t="s">
        <v>267</v>
      </c>
      <c r="D181" s="17" t="s">
        <v>256</v>
      </c>
      <c r="E181" s="22" t="s">
        <v>198</v>
      </c>
      <c r="F181" s="23" t="s">
        <v>137</v>
      </c>
      <c r="G181" s="24">
        <v>60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12</v>
      </c>
    </row>
    <row r="182" spans="1:16" ht="38.25" x14ac:dyDescent="0.2">
      <c r="A182" s="26" t="s">
        <v>39</v>
      </c>
      <c r="E182" s="27" t="s">
        <v>257</v>
      </c>
    </row>
    <row r="183" spans="1:16" ht="38.25" x14ac:dyDescent="0.2">
      <c r="A183" s="30" t="s">
        <v>41</v>
      </c>
      <c r="E183" s="29" t="s">
        <v>268</v>
      </c>
    </row>
    <row r="184" spans="1:16" x14ac:dyDescent="0.2">
      <c r="A184" s="17" t="s">
        <v>34</v>
      </c>
      <c r="B184" s="21" t="s">
        <v>269</v>
      </c>
      <c r="C184" s="21" t="s">
        <v>270</v>
      </c>
      <c r="D184" s="17" t="s">
        <v>66</v>
      </c>
      <c r="E184" s="22" t="s">
        <v>271</v>
      </c>
      <c r="F184" s="23" t="s">
        <v>137</v>
      </c>
      <c r="G184" s="24">
        <v>188.54400000000001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12</v>
      </c>
    </row>
    <row r="185" spans="1:16" x14ac:dyDescent="0.2">
      <c r="A185" s="26" t="s">
        <v>39</v>
      </c>
      <c r="E185" s="27" t="s">
        <v>272</v>
      </c>
    </row>
    <row r="186" spans="1:16" ht="216.75" x14ac:dyDescent="0.2">
      <c r="A186" s="30" t="s">
        <v>41</v>
      </c>
      <c r="E186" s="29" t="s">
        <v>273</v>
      </c>
    </row>
    <row r="187" spans="1:16" x14ac:dyDescent="0.2">
      <c r="A187" s="17" t="s">
        <v>34</v>
      </c>
      <c r="B187" s="21" t="s">
        <v>274</v>
      </c>
      <c r="C187" s="21" t="s">
        <v>270</v>
      </c>
      <c r="D187" s="17" t="s">
        <v>256</v>
      </c>
      <c r="E187" s="22" t="s">
        <v>271</v>
      </c>
      <c r="F187" s="23" t="s">
        <v>137</v>
      </c>
      <c r="G187" s="24">
        <v>25</v>
      </c>
      <c r="H187" s="25">
        <v>0</v>
      </c>
      <c r="I187" s="25">
        <f>ROUND(ROUND(H187,2)*ROUND(G187,3),2)</f>
        <v>0</v>
      </c>
      <c r="O187">
        <f>(I187*21)/100</f>
        <v>0</v>
      </c>
      <c r="P187" t="s">
        <v>12</v>
      </c>
    </row>
    <row r="188" spans="1:16" ht="38.25" x14ac:dyDescent="0.2">
      <c r="A188" s="26" t="s">
        <v>39</v>
      </c>
      <c r="E188" s="27" t="s">
        <v>275</v>
      </c>
    </row>
    <row r="189" spans="1:16" ht="51" x14ac:dyDescent="0.2">
      <c r="A189" s="30" t="s">
        <v>41</v>
      </c>
      <c r="E189" s="29" t="s">
        <v>276</v>
      </c>
    </row>
    <row r="190" spans="1:16" x14ac:dyDescent="0.2">
      <c r="A190" s="17" t="s">
        <v>34</v>
      </c>
      <c r="B190" s="21" t="s">
        <v>277</v>
      </c>
      <c r="C190" s="21" t="s">
        <v>278</v>
      </c>
      <c r="D190" s="17" t="s">
        <v>66</v>
      </c>
      <c r="E190" s="22" t="s">
        <v>279</v>
      </c>
      <c r="F190" s="23" t="s">
        <v>137</v>
      </c>
      <c r="G190" s="24">
        <v>2.97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12</v>
      </c>
    </row>
    <row r="191" spans="1:16" x14ac:dyDescent="0.2">
      <c r="A191" s="26" t="s">
        <v>39</v>
      </c>
      <c r="E191" s="27" t="s">
        <v>280</v>
      </c>
    </row>
    <row r="192" spans="1:16" ht="25.5" x14ac:dyDescent="0.2">
      <c r="A192" s="30" t="s">
        <v>41</v>
      </c>
      <c r="E192" s="29" t="s">
        <v>281</v>
      </c>
    </row>
    <row r="193" spans="1:16" x14ac:dyDescent="0.2">
      <c r="A193" s="17" t="s">
        <v>34</v>
      </c>
      <c r="B193" s="21" t="s">
        <v>282</v>
      </c>
      <c r="C193" s="21" t="s">
        <v>283</v>
      </c>
      <c r="D193" s="17" t="s">
        <v>66</v>
      </c>
      <c r="E193" s="22" t="s">
        <v>284</v>
      </c>
      <c r="F193" s="23" t="s">
        <v>137</v>
      </c>
      <c r="G193" s="24">
        <v>0.74</v>
      </c>
      <c r="H193" s="25">
        <v>0</v>
      </c>
      <c r="I193" s="25">
        <f>ROUND(ROUND(H193,2)*ROUND(G193,3),2)</f>
        <v>0</v>
      </c>
      <c r="O193">
        <f>(I193*21)/100</f>
        <v>0</v>
      </c>
      <c r="P193" t="s">
        <v>12</v>
      </c>
    </row>
    <row r="194" spans="1:16" x14ac:dyDescent="0.2">
      <c r="A194" s="26" t="s">
        <v>39</v>
      </c>
      <c r="E194" s="27" t="s">
        <v>66</v>
      </c>
    </row>
    <row r="195" spans="1:16" ht="51" x14ac:dyDescent="0.2">
      <c r="A195" s="30" t="s">
        <v>41</v>
      </c>
      <c r="E195" s="29" t="s">
        <v>285</v>
      </c>
    </row>
    <row r="196" spans="1:16" x14ac:dyDescent="0.2">
      <c r="A196" s="17" t="s">
        <v>34</v>
      </c>
      <c r="B196" s="21" t="s">
        <v>286</v>
      </c>
      <c r="C196" s="21" t="s">
        <v>287</v>
      </c>
      <c r="D196" s="17" t="s">
        <v>66</v>
      </c>
      <c r="E196" s="22" t="s">
        <v>288</v>
      </c>
      <c r="F196" s="23" t="s">
        <v>137</v>
      </c>
      <c r="G196" s="24">
        <v>64.625</v>
      </c>
      <c r="H196" s="25">
        <v>0</v>
      </c>
      <c r="I196" s="25">
        <f>ROUND(ROUND(H196,2)*ROUND(G196,3),2)</f>
        <v>0</v>
      </c>
      <c r="O196">
        <f>(I196*21)/100</f>
        <v>0</v>
      </c>
      <c r="P196" t="s">
        <v>12</v>
      </c>
    </row>
    <row r="197" spans="1:16" ht="25.5" x14ac:dyDescent="0.2">
      <c r="A197" s="26" t="s">
        <v>39</v>
      </c>
      <c r="E197" s="27" t="s">
        <v>289</v>
      </c>
    </row>
    <row r="198" spans="1:16" ht="76.5" x14ac:dyDescent="0.2">
      <c r="A198" s="30" t="s">
        <v>41</v>
      </c>
      <c r="E198" s="29" t="s">
        <v>290</v>
      </c>
    </row>
    <row r="199" spans="1:16" x14ac:dyDescent="0.2">
      <c r="A199" s="17" t="s">
        <v>34</v>
      </c>
      <c r="B199" s="21" t="s">
        <v>291</v>
      </c>
      <c r="C199" s="21" t="s">
        <v>292</v>
      </c>
      <c r="D199" s="17" t="s">
        <v>66</v>
      </c>
      <c r="E199" s="22" t="s">
        <v>293</v>
      </c>
      <c r="F199" s="23" t="s">
        <v>137</v>
      </c>
      <c r="G199" s="24">
        <v>3.29</v>
      </c>
      <c r="H199" s="25">
        <v>0</v>
      </c>
      <c r="I199" s="25">
        <f>ROUND(ROUND(H199,2)*ROUND(G199,3),2)</f>
        <v>0</v>
      </c>
      <c r="O199">
        <f>(I199*21)/100</f>
        <v>0</v>
      </c>
      <c r="P199" t="s">
        <v>12</v>
      </c>
    </row>
    <row r="200" spans="1:16" x14ac:dyDescent="0.2">
      <c r="A200" s="26" t="s">
        <v>39</v>
      </c>
      <c r="E200" s="27" t="s">
        <v>294</v>
      </c>
    </row>
    <row r="201" spans="1:16" ht="38.25" x14ac:dyDescent="0.2">
      <c r="A201" s="30" t="s">
        <v>41</v>
      </c>
      <c r="E201" s="29" t="s">
        <v>295</v>
      </c>
    </row>
    <row r="202" spans="1:16" x14ac:dyDescent="0.2">
      <c r="A202" s="17" t="s">
        <v>34</v>
      </c>
      <c r="B202" s="21" t="s">
        <v>296</v>
      </c>
      <c r="C202" s="21" t="s">
        <v>297</v>
      </c>
      <c r="D202" s="17" t="s">
        <v>66</v>
      </c>
      <c r="E202" s="22" t="s">
        <v>298</v>
      </c>
      <c r="F202" s="23" t="s">
        <v>137</v>
      </c>
      <c r="G202" s="24">
        <v>8.375</v>
      </c>
      <c r="H202" s="25">
        <v>0</v>
      </c>
      <c r="I202" s="25">
        <f>ROUND(ROUND(H202,2)*ROUND(G202,3),2)</f>
        <v>0</v>
      </c>
      <c r="O202">
        <f>(I202*21)/100</f>
        <v>0</v>
      </c>
      <c r="P202" t="s">
        <v>12</v>
      </c>
    </row>
    <row r="203" spans="1:16" x14ac:dyDescent="0.2">
      <c r="A203" s="26" t="s">
        <v>39</v>
      </c>
      <c r="E203" s="27" t="s">
        <v>299</v>
      </c>
    </row>
    <row r="204" spans="1:16" ht="25.5" x14ac:dyDescent="0.2">
      <c r="A204" s="30" t="s">
        <v>41</v>
      </c>
      <c r="E204" s="29" t="s">
        <v>300</v>
      </c>
    </row>
    <row r="205" spans="1:16" x14ac:dyDescent="0.2">
      <c r="A205" s="17" t="s">
        <v>34</v>
      </c>
      <c r="B205" s="21" t="s">
        <v>301</v>
      </c>
      <c r="C205" s="21" t="s">
        <v>302</v>
      </c>
      <c r="D205" s="17" t="s">
        <v>66</v>
      </c>
      <c r="E205" s="22" t="s">
        <v>303</v>
      </c>
      <c r="F205" s="23" t="s">
        <v>125</v>
      </c>
      <c r="G205" s="24">
        <v>275</v>
      </c>
      <c r="H205" s="25">
        <v>0</v>
      </c>
      <c r="I205" s="25">
        <f>ROUND(ROUND(H205,2)*ROUND(G205,3),2)</f>
        <v>0</v>
      </c>
      <c r="O205">
        <f>(I205*21)/100</f>
        <v>0</v>
      </c>
      <c r="P205" t="s">
        <v>12</v>
      </c>
    </row>
    <row r="206" spans="1:16" x14ac:dyDescent="0.2">
      <c r="A206" s="26" t="s">
        <v>39</v>
      </c>
      <c r="E206" s="27" t="s">
        <v>304</v>
      </c>
    </row>
    <row r="207" spans="1:16" ht="25.5" x14ac:dyDescent="0.2">
      <c r="A207" s="30" t="s">
        <v>41</v>
      </c>
      <c r="E207" s="29" t="s">
        <v>305</v>
      </c>
    </row>
    <row r="208" spans="1:16" x14ac:dyDescent="0.2">
      <c r="A208" s="17" t="s">
        <v>34</v>
      </c>
      <c r="B208" s="21" t="s">
        <v>306</v>
      </c>
      <c r="C208" s="21" t="s">
        <v>307</v>
      </c>
      <c r="D208" s="17" t="s">
        <v>66</v>
      </c>
      <c r="E208" s="22" t="s">
        <v>308</v>
      </c>
      <c r="F208" s="23" t="s">
        <v>125</v>
      </c>
      <c r="G208" s="24">
        <v>205</v>
      </c>
      <c r="H208" s="25">
        <v>0</v>
      </c>
      <c r="I208" s="25">
        <f>ROUND(ROUND(H208,2)*ROUND(G208,3),2)</f>
        <v>0</v>
      </c>
      <c r="O208">
        <f>(I208*21)/100</f>
        <v>0</v>
      </c>
      <c r="P208" t="s">
        <v>12</v>
      </c>
    </row>
    <row r="209" spans="1:16" x14ac:dyDescent="0.2">
      <c r="A209" s="26" t="s">
        <v>39</v>
      </c>
      <c r="E209" s="27" t="s">
        <v>66</v>
      </c>
    </row>
    <row r="210" spans="1:16" ht="25.5" x14ac:dyDescent="0.2">
      <c r="A210" s="30" t="s">
        <v>41</v>
      </c>
      <c r="E210" s="29" t="s">
        <v>309</v>
      </c>
    </row>
    <row r="211" spans="1:16" x14ac:dyDescent="0.2">
      <c r="A211" s="17" t="s">
        <v>34</v>
      </c>
      <c r="B211" s="21" t="s">
        <v>310</v>
      </c>
      <c r="C211" s="21" t="s">
        <v>311</v>
      </c>
      <c r="D211" s="17" t="s">
        <v>66</v>
      </c>
      <c r="E211" s="22" t="s">
        <v>312</v>
      </c>
      <c r="F211" s="23" t="s">
        <v>125</v>
      </c>
      <c r="G211" s="24">
        <v>275</v>
      </c>
      <c r="H211" s="25">
        <v>0</v>
      </c>
      <c r="I211" s="25">
        <f>ROUND(ROUND(H211,2)*ROUND(G211,3),2)</f>
        <v>0</v>
      </c>
      <c r="O211">
        <f>(I211*21)/100</f>
        <v>0</v>
      </c>
      <c r="P211" t="s">
        <v>12</v>
      </c>
    </row>
    <row r="212" spans="1:16" x14ac:dyDescent="0.2">
      <c r="A212" s="26" t="s">
        <v>39</v>
      </c>
      <c r="E212" s="27" t="s">
        <v>66</v>
      </c>
    </row>
    <row r="213" spans="1:16" ht="25.5" x14ac:dyDescent="0.2">
      <c r="A213" s="30" t="s">
        <v>41</v>
      </c>
      <c r="E213" s="29" t="s">
        <v>305</v>
      </c>
    </row>
    <row r="214" spans="1:16" x14ac:dyDescent="0.2">
      <c r="A214" s="17" t="s">
        <v>34</v>
      </c>
      <c r="B214" s="21" t="s">
        <v>313</v>
      </c>
      <c r="C214" s="21" t="s">
        <v>314</v>
      </c>
      <c r="D214" s="17" t="s">
        <v>66</v>
      </c>
      <c r="E214" s="22" t="s">
        <v>315</v>
      </c>
      <c r="F214" s="23" t="s">
        <v>125</v>
      </c>
      <c r="G214" s="24">
        <v>271.7</v>
      </c>
      <c r="H214" s="25">
        <v>0</v>
      </c>
      <c r="I214" s="25">
        <f>ROUND(ROUND(H214,2)*ROUND(G214,3),2)</f>
        <v>0</v>
      </c>
      <c r="O214">
        <f>(I214*21)/100</f>
        <v>0</v>
      </c>
      <c r="P214" t="s">
        <v>12</v>
      </c>
    </row>
    <row r="215" spans="1:16" x14ac:dyDescent="0.2">
      <c r="A215" s="26" t="s">
        <v>39</v>
      </c>
      <c r="E215" s="27" t="s">
        <v>66</v>
      </c>
    </row>
    <row r="216" spans="1:16" ht="38.25" x14ac:dyDescent="0.2">
      <c r="A216" s="30" t="s">
        <v>41</v>
      </c>
      <c r="E216" s="29" t="s">
        <v>316</v>
      </c>
    </row>
    <row r="217" spans="1:16" x14ac:dyDescent="0.2">
      <c r="A217" s="17" t="s">
        <v>34</v>
      </c>
      <c r="B217" s="21" t="s">
        <v>317</v>
      </c>
      <c r="C217" s="21" t="s">
        <v>318</v>
      </c>
      <c r="D217" s="17" t="s">
        <v>66</v>
      </c>
      <c r="E217" s="22" t="s">
        <v>319</v>
      </c>
      <c r="F217" s="23" t="s">
        <v>125</v>
      </c>
      <c r="G217" s="24">
        <v>271.7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12</v>
      </c>
    </row>
    <row r="218" spans="1:16" x14ac:dyDescent="0.2">
      <c r="A218" s="26" t="s">
        <v>39</v>
      </c>
      <c r="E218" s="27" t="s">
        <v>66</v>
      </c>
    </row>
    <row r="219" spans="1:16" ht="38.25" x14ac:dyDescent="0.2">
      <c r="A219" s="30" t="s">
        <v>41</v>
      </c>
      <c r="E219" s="29" t="s">
        <v>316</v>
      </c>
    </row>
    <row r="220" spans="1:16" x14ac:dyDescent="0.2">
      <c r="A220" s="17" t="s">
        <v>34</v>
      </c>
      <c r="B220" s="21" t="s">
        <v>320</v>
      </c>
      <c r="C220" s="21" t="s">
        <v>321</v>
      </c>
      <c r="D220" s="17" t="s">
        <v>66</v>
      </c>
      <c r="E220" s="22" t="s">
        <v>322</v>
      </c>
      <c r="F220" s="23" t="s">
        <v>125</v>
      </c>
      <c r="G220" s="24">
        <v>271.7</v>
      </c>
      <c r="H220" s="25">
        <v>0</v>
      </c>
      <c r="I220" s="25">
        <f>ROUND(ROUND(H220,2)*ROUND(G220,3),2)</f>
        <v>0</v>
      </c>
      <c r="O220">
        <f>(I220*21)/100</f>
        <v>0</v>
      </c>
      <c r="P220" t="s">
        <v>12</v>
      </c>
    </row>
    <row r="221" spans="1:16" x14ac:dyDescent="0.2">
      <c r="A221" s="26" t="s">
        <v>39</v>
      </c>
      <c r="E221" s="27" t="s">
        <v>66</v>
      </c>
    </row>
    <row r="222" spans="1:16" ht="38.25" x14ac:dyDescent="0.2">
      <c r="A222" s="30" t="s">
        <v>41</v>
      </c>
      <c r="E222" s="29" t="s">
        <v>316</v>
      </c>
    </row>
    <row r="223" spans="1:16" x14ac:dyDescent="0.2">
      <c r="A223" s="17" t="s">
        <v>34</v>
      </c>
      <c r="B223" s="21" t="s">
        <v>323</v>
      </c>
      <c r="C223" s="21" t="s">
        <v>324</v>
      </c>
      <c r="D223" s="17" t="s">
        <v>66</v>
      </c>
      <c r="E223" s="22" t="s">
        <v>325</v>
      </c>
      <c r="F223" s="23" t="s">
        <v>125</v>
      </c>
      <c r="G223" s="24">
        <v>48</v>
      </c>
      <c r="H223" s="25">
        <v>0</v>
      </c>
      <c r="I223" s="25">
        <f>ROUND(ROUND(H223,2)*ROUND(G223,3),2)</f>
        <v>0</v>
      </c>
      <c r="O223">
        <f>(I223*21)/100</f>
        <v>0</v>
      </c>
      <c r="P223" t="s">
        <v>12</v>
      </c>
    </row>
    <row r="224" spans="1:16" x14ac:dyDescent="0.2">
      <c r="A224" s="26" t="s">
        <v>39</v>
      </c>
      <c r="E224" s="27" t="s">
        <v>326</v>
      </c>
    </row>
    <row r="225" spans="1:18" ht="25.5" x14ac:dyDescent="0.2">
      <c r="A225" s="28" t="s">
        <v>41</v>
      </c>
      <c r="E225" s="29" t="s">
        <v>327</v>
      </c>
    </row>
    <row r="226" spans="1:18" ht="12.75" customHeight="1" x14ac:dyDescent="0.2">
      <c r="A226" s="10" t="s">
        <v>32</v>
      </c>
      <c r="B226" s="10"/>
      <c r="C226" s="31" t="s">
        <v>12</v>
      </c>
      <c r="D226" s="10"/>
      <c r="E226" s="19" t="s">
        <v>328</v>
      </c>
      <c r="F226" s="10"/>
      <c r="G226" s="10"/>
      <c r="H226" s="10"/>
      <c r="I226" s="32">
        <f>0+Q226</f>
        <v>0</v>
      </c>
      <c r="O226">
        <f>0+R226</f>
        <v>0</v>
      </c>
      <c r="Q226">
        <f>0+I227+I230+I233+I236+I239+I242+I245</f>
        <v>0</v>
      </c>
      <c r="R226">
        <f>0+O227+O230+O233+O236+O239+O242+O245</f>
        <v>0</v>
      </c>
    </row>
    <row r="227" spans="1:18" x14ac:dyDescent="0.2">
      <c r="A227" s="17" t="s">
        <v>34</v>
      </c>
      <c r="B227" s="21" t="s">
        <v>329</v>
      </c>
      <c r="C227" s="21" t="s">
        <v>330</v>
      </c>
      <c r="D227" s="17" t="s">
        <v>66</v>
      </c>
      <c r="E227" s="22" t="s">
        <v>331</v>
      </c>
      <c r="F227" s="23" t="s">
        <v>148</v>
      </c>
      <c r="G227" s="24">
        <v>17.8</v>
      </c>
      <c r="H227" s="25">
        <v>0</v>
      </c>
      <c r="I227" s="25">
        <f>ROUND(ROUND(H227,2)*ROUND(G227,3),2)</f>
        <v>0</v>
      </c>
      <c r="O227">
        <f>(I227*21)/100</f>
        <v>0</v>
      </c>
      <c r="P227" t="s">
        <v>12</v>
      </c>
    </row>
    <row r="228" spans="1:18" x14ac:dyDescent="0.2">
      <c r="A228" s="26" t="s">
        <v>39</v>
      </c>
      <c r="E228" s="27" t="s">
        <v>66</v>
      </c>
    </row>
    <row r="229" spans="1:18" ht="25.5" x14ac:dyDescent="0.2">
      <c r="A229" s="30" t="s">
        <v>41</v>
      </c>
      <c r="E229" s="29" t="s">
        <v>332</v>
      </c>
    </row>
    <row r="230" spans="1:18" x14ac:dyDescent="0.2">
      <c r="A230" s="17" t="s">
        <v>34</v>
      </c>
      <c r="B230" s="21" t="s">
        <v>333</v>
      </c>
      <c r="C230" s="21" t="s">
        <v>334</v>
      </c>
      <c r="D230" s="17" t="s">
        <v>66</v>
      </c>
      <c r="E230" s="22" t="s">
        <v>335</v>
      </c>
      <c r="F230" s="23" t="s">
        <v>137</v>
      </c>
      <c r="G230" s="24">
        <v>2.5999999999999999E-2</v>
      </c>
      <c r="H230" s="25">
        <v>0</v>
      </c>
      <c r="I230" s="25">
        <f>ROUND(ROUND(H230,2)*ROUND(G230,3),2)</f>
        <v>0</v>
      </c>
      <c r="O230">
        <f>(I230*21)/100</f>
        <v>0</v>
      </c>
      <c r="P230" t="s">
        <v>12</v>
      </c>
    </row>
    <row r="231" spans="1:18" x14ac:dyDescent="0.2">
      <c r="A231" s="26" t="s">
        <v>39</v>
      </c>
      <c r="E231" s="27" t="s">
        <v>66</v>
      </c>
    </row>
    <row r="232" spans="1:18" ht="25.5" x14ac:dyDescent="0.2">
      <c r="A232" s="30" t="s">
        <v>41</v>
      </c>
      <c r="E232" s="29" t="s">
        <v>336</v>
      </c>
    </row>
    <row r="233" spans="1:18" x14ac:dyDescent="0.2">
      <c r="A233" s="17" t="s">
        <v>34</v>
      </c>
      <c r="B233" s="21" t="s">
        <v>337</v>
      </c>
      <c r="C233" s="21" t="s">
        <v>338</v>
      </c>
      <c r="D233" s="17" t="s">
        <v>66</v>
      </c>
      <c r="E233" s="22" t="s">
        <v>339</v>
      </c>
      <c r="F233" s="23" t="s">
        <v>125</v>
      </c>
      <c r="G233" s="24">
        <v>220.5</v>
      </c>
      <c r="H233" s="25">
        <v>0</v>
      </c>
      <c r="I233" s="25">
        <f>ROUND(ROUND(H233,2)*ROUND(G233,3),2)</f>
        <v>0</v>
      </c>
      <c r="O233">
        <f>(I233*21)/100</f>
        <v>0</v>
      </c>
      <c r="P233" t="s">
        <v>12</v>
      </c>
    </row>
    <row r="234" spans="1:18" x14ac:dyDescent="0.2">
      <c r="A234" s="26" t="s">
        <v>39</v>
      </c>
      <c r="E234" s="27" t="s">
        <v>340</v>
      </c>
    </row>
    <row r="235" spans="1:18" ht="63.75" x14ac:dyDescent="0.2">
      <c r="A235" s="30" t="s">
        <v>41</v>
      </c>
      <c r="E235" s="29" t="s">
        <v>341</v>
      </c>
    </row>
    <row r="236" spans="1:18" x14ac:dyDescent="0.2">
      <c r="A236" s="17" t="s">
        <v>34</v>
      </c>
      <c r="B236" s="21" t="s">
        <v>342</v>
      </c>
      <c r="C236" s="21" t="s">
        <v>338</v>
      </c>
      <c r="D236" s="17" t="s">
        <v>256</v>
      </c>
      <c r="E236" s="22" t="s">
        <v>339</v>
      </c>
      <c r="F236" s="23" t="s">
        <v>125</v>
      </c>
      <c r="G236" s="24">
        <v>140.38499999999999</v>
      </c>
      <c r="H236" s="25">
        <v>0</v>
      </c>
      <c r="I236" s="25">
        <f>ROUND(ROUND(H236,2)*ROUND(G236,3),2)</f>
        <v>0</v>
      </c>
      <c r="O236">
        <f>(I236*21)/100</f>
        <v>0</v>
      </c>
      <c r="P236" t="s">
        <v>12</v>
      </c>
    </row>
    <row r="237" spans="1:18" ht="38.25" x14ac:dyDescent="0.2">
      <c r="A237" s="26" t="s">
        <v>39</v>
      </c>
      <c r="E237" s="27" t="s">
        <v>343</v>
      </c>
    </row>
    <row r="238" spans="1:18" ht="38.25" x14ac:dyDescent="0.2">
      <c r="A238" s="30" t="s">
        <v>41</v>
      </c>
      <c r="E238" s="29" t="s">
        <v>344</v>
      </c>
    </row>
    <row r="239" spans="1:18" x14ac:dyDescent="0.2">
      <c r="A239" s="17" t="s">
        <v>34</v>
      </c>
      <c r="B239" s="21" t="s">
        <v>345</v>
      </c>
      <c r="C239" s="21" t="s">
        <v>346</v>
      </c>
      <c r="D239" s="17" t="s">
        <v>256</v>
      </c>
      <c r="E239" s="22" t="s">
        <v>347</v>
      </c>
      <c r="F239" s="23" t="s">
        <v>137</v>
      </c>
      <c r="G239" s="24">
        <v>25</v>
      </c>
      <c r="H239" s="25">
        <v>0</v>
      </c>
      <c r="I239" s="25">
        <f>ROUND(ROUND(H239,2)*ROUND(G239,3),2)</f>
        <v>0</v>
      </c>
      <c r="O239">
        <f>(I239*21)/100</f>
        <v>0</v>
      </c>
      <c r="P239" t="s">
        <v>12</v>
      </c>
    </row>
    <row r="240" spans="1:18" ht="38.25" x14ac:dyDescent="0.2">
      <c r="A240" s="26" t="s">
        <v>39</v>
      </c>
      <c r="E240" s="27" t="s">
        <v>348</v>
      </c>
    </row>
    <row r="241" spans="1:18" ht="25.5" x14ac:dyDescent="0.2">
      <c r="A241" s="30" t="s">
        <v>41</v>
      </c>
      <c r="E241" s="29" t="s">
        <v>349</v>
      </c>
    </row>
    <row r="242" spans="1:18" x14ac:dyDescent="0.2">
      <c r="A242" s="17" t="s">
        <v>34</v>
      </c>
      <c r="B242" s="21" t="s">
        <v>350</v>
      </c>
      <c r="C242" s="21" t="s">
        <v>351</v>
      </c>
      <c r="D242" s="17" t="s">
        <v>66</v>
      </c>
      <c r="E242" s="22" t="s">
        <v>352</v>
      </c>
      <c r="F242" s="23" t="s">
        <v>137</v>
      </c>
      <c r="G242" s="24">
        <v>19.195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12</v>
      </c>
    </row>
    <row r="243" spans="1:18" ht="25.5" x14ac:dyDescent="0.2">
      <c r="A243" s="26" t="s">
        <v>39</v>
      </c>
      <c r="E243" s="27" t="s">
        <v>353</v>
      </c>
    </row>
    <row r="244" spans="1:18" ht="25.5" x14ac:dyDescent="0.2">
      <c r="A244" s="30" t="s">
        <v>41</v>
      </c>
      <c r="E244" s="29" t="s">
        <v>354</v>
      </c>
    </row>
    <row r="245" spans="1:18" x14ac:dyDescent="0.2">
      <c r="A245" s="17" t="s">
        <v>34</v>
      </c>
      <c r="B245" s="21" t="s">
        <v>355</v>
      </c>
      <c r="C245" s="21" t="s">
        <v>356</v>
      </c>
      <c r="D245" s="17" t="s">
        <v>66</v>
      </c>
      <c r="E245" s="22" t="s">
        <v>357</v>
      </c>
      <c r="F245" s="23" t="s">
        <v>38</v>
      </c>
      <c r="G245" s="24">
        <v>2.879</v>
      </c>
      <c r="H245" s="25">
        <v>0</v>
      </c>
      <c r="I245" s="25">
        <f>ROUND(ROUND(H245,2)*ROUND(G245,3),2)</f>
        <v>0</v>
      </c>
      <c r="O245">
        <f>(I245*21)/100</f>
        <v>0</v>
      </c>
      <c r="P245" t="s">
        <v>12</v>
      </c>
    </row>
    <row r="246" spans="1:18" x14ac:dyDescent="0.2">
      <c r="A246" s="26" t="s">
        <v>39</v>
      </c>
      <c r="E246" s="27" t="s">
        <v>66</v>
      </c>
    </row>
    <row r="247" spans="1:18" ht="38.25" x14ac:dyDescent="0.2">
      <c r="A247" s="28" t="s">
        <v>41</v>
      </c>
      <c r="E247" s="29" t="s">
        <v>358</v>
      </c>
    </row>
    <row r="248" spans="1:18" ht="12.75" customHeight="1" x14ac:dyDescent="0.2">
      <c r="A248" s="10" t="s">
        <v>32</v>
      </c>
      <c r="B248" s="10"/>
      <c r="C248" s="31" t="s">
        <v>11</v>
      </c>
      <c r="D248" s="10"/>
      <c r="E248" s="19" t="s">
        <v>359</v>
      </c>
      <c r="F248" s="10"/>
      <c r="G248" s="10"/>
      <c r="H248" s="10"/>
      <c r="I248" s="32">
        <f>0+Q248</f>
        <v>0</v>
      </c>
      <c r="O248">
        <f>0+R248</f>
        <v>0</v>
      </c>
      <c r="Q248">
        <f>0+I249+I252+I255+I258+I261+I264</f>
        <v>0</v>
      </c>
      <c r="R248">
        <f>0+O249+O252+O255+O258+O261+O264</f>
        <v>0</v>
      </c>
    </row>
    <row r="249" spans="1:18" x14ac:dyDescent="0.2">
      <c r="A249" s="17" t="s">
        <v>34</v>
      </c>
      <c r="B249" s="21" t="s">
        <v>360</v>
      </c>
      <c r="C249" s="21" t="s">
        <v>361</v>
      </c>
      <c r="D249" s="17" t="s">
        <v>66</v>
      </c>
      <c r="E249" s="22" t="s">
        <v>362</v>
      </c>
      <c r="F249" s="23" t="s">
        <v>137</v>
      </c>
      <c r="G249" s="24">
        <v>3</v>
      </c>
      <c r="H249" s="25">
        <v>0</v>
      </c>
      <c r="I249" s="25">
        <f>ROUND(ROUND(H249,2)*ROUND(G249,3),2)</f>
        <v>0</v>
      </c>
      <c r="O249">
        <f>(I249*21)/100</f>
        <v>0</v>
      </c>
      <c r="P249" t="s">
        <v>12</v>
      </c>
    </row>
    <row r="250" spans="1:18" x14ac:dyDescent="0.2">
      <c r="A250" s="26" t="s">
        <v>39</v>
      </c>
      <c r="E250" s="27" t="s">
        <v>363</v>
      </c>
    </row>
    <row r="251" spans="1:18" ht="25.5" x14ac:dyDescent="0.2">
      <c r="A251" s="30" t="s">
        <v>41</v>
      </c>
      <c r="E251" s="29" t="s">
        <v>364</v>
      </c>
    </row>
    <row r="252" spans="1:18" x14ac:dyDescent="0.2">
      <c r="A252" s="17" t="s">
        <v>34</v>
      </c>
      <c r="B252" s="21" t="s">
        <v>365</v>
      </c>
      <c r="C252" s="21" t="s">
        <v>366</v>
      </c>
      <c r="D252" s="17" t="s">
        <v>66</v>
      </c>
      <c r="E252" s="22" t="s">
        <v>367</v>
      </c>
      <c r="F252" s="23" t="s">
        <v>368</v>
      </c>
      <c r="G252" s="24">
        <v>73.45</v>
      </c>
      <c r="H252" s="25">
        <v>0</v>
      </c>
      <c r="I252" s="25">
        <f>ROUND(ROUND(H252,2)*ROUND(G252,3),2)</f>
        <v>0</v>
      </c>
      <c r="O252">
        <f>(I252*21)/100</f>
        <v>0</v>
      </c>
      <c r="P252" t="s">
        <v>12</v>
      </c>
    </row>
    <row r="253" spans="1:18" ht="25.5" x14ac:dyDescent="0.2">
      <c r="A253" s="26" t="s">
        <v>39</v>
      </c>
      <c r="E253" s="27" t="s">
        <v>369</v>
      </c>
    </row>
    <row r="254" spans="1:18" ht="25.5" x14ac:dyDescent="0.2">
      <c r="A254" s="30" t="s">
        <v>41</v>
      </c>
      <c r="E254" s="29" t="s">
        <v>370</v>
      </c>
    </row>
    <row r="255" spans="1:18" x14ac:dyDescent="0.2">
      <c r="A255" s="17" t="s">
        <v>34</v>
      </c>
      <c r="B255" s="21" t="s">
        <v>371</v>
      </c>
      <c r="C255" s="21" t="s">
        <v>372</v>
      </c>
      <c r="D255" s="17" t="s">
        <v>66</v>
      </c>
      <c r="E255" s="22" t="s">
        <v>373</v>
      </c>
      <c r="F255" s="23" t="s">
        <v>137</v>
      </c>
      <c r="G255" s="24">
        <v>5.5839999999999996</v>
      </c>
      <c r="H255" s="25">
        <v>0</v>
      </c>
      <c r="I255" s="25">
        <f>ROUND(ROUND(H255,2)*ROUND(G255,3),2)</f>
        <v>0</v>
      </c>
      <c r="O255">
        <f>(I255*21)/100</f>
        <v>0</v>
      </c>
      <c r="P255" t="s">
        <v>12</v>
      </c>
    </row>
    <row r="256" spans="1:18" ht="25.5" x14ac:dyDescent="0.2">
      <c r="A256" s="26" t="s">
        <v>39</v>
      </c>
      <c r="E256" s="27" t="s">
        <v>374</v>
      </c>
    </row>
    <row r="257" spans="1:18" ht="38.25" x14ac:dyDescent="0.2">
      <c r="A257" s="30" t="s">
        <v>41</v>
      </c>
      <c r="E257" s="29" t="s">
        <v>375</v>
      </c>
    </row>
    <row r="258" spans="1:18" x14ac:dyDescent="0.2">
      <c r="A258" s="17" t="s">
        <v>34</v>
      </c>
      <c r="B258" s="21" t="s">
        <v>376</v>
      </c>
      <c r="C258" s="21" t="s">
        <v>377</v>
      </c>
      <c r="D258" s="17" t="s">
        <v>66</v>
      </c>
      <c r="E258" s="22" t="s">
        <v>378</v>
      </c>
      <c r="F258" s="23" t="s">
        <v>38</v>
      </c>
      <c r="G258" s="24">
        <v>0.83799999999999997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12</v>
      </c>
    </row>
    <row r="259" spans="1:18" x14ac:dyDescent="0.2">
      <c r="A259" s="26" t="s">
        <v>39</v>
      </c>
      <c r="E259" s="27" t="s">
        <v>379</v>
      </c>
    </row>
    <row r="260" spans="1:18" ht="25.5" x14ac:dyDescent="0.2">
      <c r="A260" s="30" t="s">
        <v>41</v>
      </c>
      <c r="E260" s="29" t="s">
        <v>380</v>
      </c>
    </row>
    <row r="261" spans="1:18" x14ac:dyDescent="0.2">
      <c r="A261" s="17" t="s">
        <v>34</v>
      </c>
      <c r="B261" s="21" t="s">
        <v>381</v>
      </c>
      <c r="C261" s="21" t="s">
        <v>382</v>
      </c>
      <c r="D261" s="17" t="s">
        <v>66</v>
      </c>
      <c r="E261" s="22" t="s">
        <v>383</v>
      </c>
      <c r="F261" s="23" t="s">
        <v>137</v>
      </c>
      <c r="G261" s="24">
        <v>25.550999999999998</v>
      </c>
      <c r="H261" s="25">
        <v>0</v>
      </c>
      <c r="I261" s="25">
        <f>ROUND(ROUND(H261,2)*ROUND(G261,3),2)</f>
        <v>0</v>
      </c>
      <c r="O261">
        <f>(I261*21)/100</f>
        <v>0</v>
      </c>
      <c r="P261" t="s">
        <v>12</v>
      </c>
    </row>
    <row r="262" spans="1:18" ht="38.25" x14ac:dyDescent="0.2">
      <c r="A262" s="26" t="s">
        <v>39</v>
      </c>
      <c r="E262" s="27" t="s">
        <v>384</v>
      </c>
    </row>
    <row r="263" spans="1:18" ht="51" x14ac:dyDescent="0.2">
      <c r="A263" s="30" t="s">
        <v>41</v>
      </c>
      <c r="E263" s="29" t="s">
        <v>385</v>
      </c>
    </row>
    <row r="264" spans="1:18" x14ac:dyDescent="0.2">
      <c r="A264" s="17" t="s">
        <v>34</v>
      </c>
      <c r="B264" s="21" t="s">
        <v>386</v>
      </c>
      <c r="C264" s="21" t="s">
        <v>387</v>
      </c>
      <c r="D264" s="17" t="s">
        <v>66</v>
      </c>
      <c r="E264" s="22" t="s">
        <v>388</v>
      </c>
      <c r="F264" s="23" t="s">
        <v>38</v>
      </c>
      <c r="G264" s="24">
        <v>5.6210000000000004</v>
      </c>
      <c r="H264" s="25">
        <v>0</v>
      </c>
      <c r="I264" s="25">
        <f>ROUND(ROUND(H264,2)*ROUND(G264,3),2)</f>
        <v>0</v>
      </c>
      <c r="O264">
        <f>(I264*21)/100</f>
        <v>0</v>
      </c>
      <c r="P264" t="s">
        <v>12</v>
      </c>
    </row>
    <row r="265" spans="1:18" x14ac:dyDescent="0.2">
      <c r="A265" s="26" t="s">
        <v>39</v>
      </c>
      <c r="E265" s="27" t="s">
        <v>389</v>
      </c>
    </row>
    <row r="266" spans="1:18" ht="25.5" x14ac:dyDescent="0.2">
      <c r="A266" s="28" t="s">
        <v>41</v>
      </c>
      <c r="E266" s="29" t="s">
        <v>390</v>
      </c>
    </row>
    <row r="267" spans="1:18" ht="12.75" customHeight="1" x14ac:dyDescent="0.2">
      <c r="A267" s="10" t="s">
        <v>32</v>
      </c>
      <c r="B267" s="10"/>
      <c r="C267" s="31" t="s">
        <v>22</v>
      </c>
      <c r="D267" s="10"/>
      <c r="E267" s="19" t="s">
        <v>391</v>
      </c>
      <c r="F267" s="10"/>
      <c r="G267" s="10"/>
      <c r="H267" s="10"/>
      <c r="I267" s="32">
        <f>0+Q267</f>
        <v>0</v>
      </c>
      <c r="O267">
        <f>0+R267</f>
        <v>0</v>
      </c>
      <c r="Q267">
        <f>0+I268+I271+I274+I277+I280+I283+I286+I289+I292+I295</f>
        <v>0</v>
      </c>
      <c r="R267">
        <f>0+O268+O271+O274+O277+O280+O283+O286+O289+O292+O295</f>
        <v>0</v>
      </c>
    </row>
    <row r="268" spans="1:18" x14ac:dyDescent="0.2">
      <c r="A268" s="17" t="s">
        <v>34</v>
      </c>
      <c r="B268" s="21" t="s">
        <v>392</v>
      </c>
      <c r="C268" s="21" t="s">
        <v>393</v>
      </c>
      <c r="D268" s="17" t="s">
        <v>66</v>
      </c>
      <c r="E268" s="22" t="s">
        <v>394</v>
      </c>
      <c r="F268" s="23" t="s">
        <v>137</v>
      </c>
      <c r="G268" s="24">
        <v>0.13200000000000001</v>
      </c>
      <c r="H268" s="25">
        <v>0</v>
      </c>
      <c r="I268" s="25">
        <f>ROUND(ROUND(H268,2)*ROUND(G268,3),2)</f>
        <v>0</v>
      </c>
      <c r="O268">
        <f>(I268*21)/100</f>
        <v>0</v>
      </c>
      <c r="P268" t="s">
        <v>12</v>
      </c>
    </row>
    <row r="269" spans="1:18" x14ac:dyDescent="0.2">
      <c r="A269" s="26" t="s">
        <v>39</v>
      </c>
      <c r="E269" s="27" t="s">
        <v>395</v>
      </c>
    </row>
    <row r="270" spans="1:18" ht="25.5" x14ac:dyDescent="0.2">
      <c r="A270" s="30" t="s">
        <v>41</v>
      </c>
      <c r="E270" s="29" t="s">
        <v>396</v>
      </c>
    </row>
    <row r="271" spans="1:18" x14ac:dyDescent="0.2">
      <c r="A271" s="17" t="s">
        <v>34</v>
      </c>
      <c r="B271" s="21" t="s">
        <v>397</v>
      </c>
      <c r="C271" s="21" t="s">
        <v>398</v>
      </c>
      <c r="D271" s="17" t="s">
        <v>66</v>
      </c>
      <c r="E271" s="22" t="s">
        <v>399</v>
      </c>
      <c r="F271" s="23" t="s">
        <v>137</v>
      </c>
      <c r="G271" s="24">
        <v>3.1960000000000002</v>
      </c>
      <c r="H271" s="25">
        <v>0</v>
      </c>
      <c r="I271" s="25">
        <f>ROUND(ROUND(H271,2)*ROUND(G271,3),2)</f>
        <v>0</v>
      </c>
      <c r="O271">
        <f>(I271*21)/100</f>
        <v>0</v>
      </c>
      <c r="P271" t="s">
        <v>12</v>
      </c>
    </row>
    <row r="272" spans="1:18" x14ac:dyDescent="0.2">
      <c r="A272" s="26" t="s">
        <v>39</v>
      </c>
      <c r="E272" s="27" t="s">
        <v>400</v>
      </c>
    </row>
    <row r="273" spans="1:16" ht="25.5" x14ac:dyDescent="0.2">
      <c r="A273" s="30" t="s">
        <v>41</v>
      </c>
      <c r="E273" s="29" t="s">
        <v>401</v>
      </c>
    </row>
    <row r="274" spans="1:16" x14ac:dyDescent="0.2">
      <c r="A274" s="17" t="s">
        <v>34</v>
      </c>
      <c r="B274" s="21" t="s">
        <v>402</v>
      </c>
      <c r="C274" s="21" t="s">
        <v>403</v>
      </c>
      <c r="D274" s="17" t="s">
        <v>66</v>
      </c>
      <c r="E274" s="22" t="s">
        <v>404</v>
      </c>
      <c r="F274" s="23" t="s">
        <v>137</v>
      </c>
      <c r="G274" s="24">
        <v>7.5</v>
      </c>
      <c r="H274" s="25">
        <v>0</v>
      </c>
      <c r="I274" s="25">
        <f>ROUND(ROUND(H274,2)*ROUND(G274,3),2)</f>
        <v>0</v>
      </c>
      <c r="O274">
        <f>(I274*21)/100</f>
        <v>0</v>
      </c>
      <c r="P274" t="s">
        <v>12</v>
      </c>
    </row>
    <row r="275" spans="1:16" ht="25.5" x14ac:dyDescent="0.2">
      <c r="A275" s="26" t="s">
        <v>39</v>
      </c>
      <c r="E275" s="27" t="s">
        <v>405</v>
      </c>
    </row>
    <row r="276" spans="1:16" ht="25.5" x14ac:dyDescent="0.2">
      <c r="A276" s="30" t="s">
        <v>41</v>
      </c>
      <c r="E276" s="29" t="s">
        <v>406</v>
      </c>
    </row>
    <row r="277" spans="1:16" x14ac:dyDescent="0.2">
      <c r="A277" s="17" t="s">
        <v>34</v>
      </c>
      <c r="B277" s="21" t="s">
        <v>407</v>
      </c>
      <c r="C277" s="21" t="s">
        <v>408</v>
      </c>
      <c r="D277" s="17" t="s">
        <v>66</v>
      </c>
      <c r="E277" s="22" t="s">
        <v>409</v>
      </c>
      <c r="F277" s="23" t="s">
        <v>38</v>
      </c>
      <c r="G277" s="24">
        <v>0.51800000000000002</v>
      </c>
      <c r="H277" s="25">
        <v>0</v>
      </c>
      <c r="I277" s="25">
        <f>ROUND(ROUND(H277,2)*ROUND(G277,3),2)</f>
        <v>0</v>
      </c>
      <c r="O277">
        <f>(I277*21)/100</f>
        <v>0</v>
      </c>
      <c r="P277" t="s">
        <v>12</v>
      </c>
    </row>
    <row r="278" spans="1:16" x14ac:dyDescent="0.2">
      <c r="A278" s="26" t="s">
        <v>39</v>
      </c>
      <c r="E278" s="27" t="s">
        <v>66</v>
      </c>
    </row>
    <row r="279" spans="1:16" ht="25.5" x14ac:dyDescent="0.2">
      <c r="A279" s="30" t="s">
        <v>41</v>
      </c>
      <c r="E279" s="29" t="s">
        <v>410</v>
      </c>
    </row>
    <row r="280" spans="1:16" x14ac:dyDescent="0.2">
      <c r="A280" s="17" t="s">
        <v>34</v>
      </c>
      <c r="B280" s="21" t="s">
        <v>411</v>
      </c>
      <c r="C280" s="21" t="s">
        <v>412</v>
      </c>
      <c r="D280" s="17" t="s">
        <v>66</v>
      </c>
      <c r="E280" s="22" t="s">
        <v>413</v>
      </c>
      <c r="F280" s="23" t="s">
        <v>137</v>
      </c>
      <c r="G280" s="24">
        <v>0.7</v>
      </c>
      <c r="H280" s="25">
        <v>0</v>
      </c>
      <c r="I280" s="25">
        <f>ROUND(ROUND(H280,2)*ROUND(G280,3),2)</f>
        <v>0</v>
      </c>
      <c r="O280">
        <f>(I280*21)/100</f>
        <v>0</v>
      </c>
      <c r="P280" t="s">
        <v>12</v>
      </c>
    </row>
    <row r="281" spans="1:16" x14ac:dyDescent="0.2">
      <c r="A281" s="26" t="s">
        <v>39</v>
      </c>
      <c r="E281" s="27" t="s">
        <v>414</v>
      </c>
    </row>
    <row r="282" spans="1:16" ht="25.5" x14ac:dyDescent="0.2">
      <c r="A282" s="30" t="s">
        <v>41</v>
      </c>
      <c r="E282" s="29" t="s">
        <v>415</v>
      </c>
    </row>
    <row r="283" spans="1:16" x14ac:dyDescent="0.2">
      <c r="A283" s="17" t="s">
        <v>34</v>
      </c>
      <c r="B283" s="21" t="s">
        <v>416</v>
      </c>
      <c r="C283" s="21" t="s">
        <v>417</v>
      </c>
      <c r="D283" s="17" t="s">
        <v>66</v>
      </c>
      <c r="E283" s="22" t="s">
        <v>418</v>
      </c>
      <c r="F283" s="23" t="s">
        <v>137</v>
      </c>
      <c r="G283" s="24">
        <v>3.9929999999999999</v>
      </c>
      <c r="H283" s="25">
        <v>0</v>
      </c>
      <c r="I283" s="25">
        <f>ROUND(ROUND(H283,2)*ROUND(G283,3),2)</f>
        <v>0</v>
      </c>
      <c r="O283">
        <f>(I283*21)/100</f>
        <v>0</v>
      </c>
      <c r="P283" t="s">
        <v>12</v>
      </c>
    </row>
    <row r="284" spans="1:16" x14ac:dyDescent="0.2">
      <c r="A284" s="26" t="s">
        <v>39</v>
      </c>
      <c r="E284" s="27" t="s">
        <v>419</v>
      </c>
    </row>
    <row r="285" spans="1:16" ht="25.5" x14ac:dyDescent="0.2">
      <c r="A285" s="30" t="s">
        <v>41</v>
      </c>
      <c r="E285" s="29" t="s">
        <v>420</v>
      </c>
    </row>
    <row r="286" spans="1:16" x14ac:dyDescent="0.2">
      <c r="A286" s="17" t="s">
        <v>34</v>
      </c>
      <c r="B286" s="21" t="s">
        <v>421</v>
      </c>
      <c r="C286" s="21" t="s">
        <v>422</v>
      </c>
      <c r="D286" s="17" t="s">
        <v>66</v>
      </c>
      <c r="E286" s="22" t="s">
        <v>423</v>
      </c>
      <c r="F286" s="23" t="s">
        <v>137</v>
      </c>
      <c r="G286" s="24">
        <v>10.725</v>
      </c>
      <c r="H286" s="25">
        <v>0</v>
      </c>
      <c r="I286" s="25">
        <f>ROUND(ROUND(H286,2)*ROUND(G286,3),2)</f>
        <v>0</v>
      </c>
      <c r="O286">
        <f>(I286*21)/100</f>
        <v>0</v>
      </c>
      <c r="P286" t="s">
        <v>12</v>
      </c>
    </row>
    <row r="287" spans="1:16" x14ac:dyDescent="0.2">
      <c r="A287" s="26" t="s">
        <v>39</v>
      </c>
      <c r="E287" s="27" t="s">
        <v>66</v>
      </c>
    </row>
    <row r="288" spans="1:16" ht="25.5" x14ac:dyDescent="0.2">
      <c r="A288" s="30" t="s">
        <v>41</v>
      </c>
      <c r="E288" s="29" t="s">
        <v>424</v>
      </c>
    </row>
    <row r="289" spans="1:18" x14ac:dyDescent="0.2">
      <c r="A289" s="17" t="s">
        <v>34</v>
      </c>
      <c r="B289" s="21" t="s">
        <v>425</v>
      </c>
      <c r="C289" s="21" t="s">
        <v>426</v>
      </c>
      <c r="D289" s="17" t="s">
        <v>66</v>
      </c>
      <c r="E289" s="22" t="s">
        <v>427</v>
      </c>
      <c r="F289" s="23" t="s">
        <v>137</v>
      </c>
      <c r="G289" s="24">
        <v>12.856</v>
      </c>
      <c r="H289" s="25">
        <v>0</v>
      </c>
      <c r="I289" s="25">
        <f>ROUND(ROUND(H289,2)*ROUND(G289,3),2)</f>
        <v>0</v>
      </c>
      <c r="O289">
        <f>(I289*21)/100</f>
        <v>0</v>
      </c>
      <c r="P289" t="s">
        <v>12</v>
      </c>
    </row>
    <row r="290" spans="1:18" x14ac:dyDescent="0.2">
      <c r="A290" s="26" t="s">
        <v>39</v>
      </c>
      <c r="E290" s="27" t="s">
        <v>428</v>
      </c>
    </row>
    <row r="291" spans="1:18" ht="38.25" x14ac:dyDescent="0.2">
      <c r="A291" s="30" t="s">
        <v>41</v>
      </c>
      <c r="E291" s="29" t="s">
        <v>429</v>
      </c>
    </row>
    <row r="292" spans="1:18" x14ac:dyDescent="0.2">
      <c r="A292" s="17" t="s">
        <v>34</v>
      </c>
      <c r="B292" s="21" t="s">
        <v>430</v>
      </c>
      <c r="C292" s="21" t="s">
        <v>431</v>
      </c>
      <c r="D292" s="17" t="s">
        <v>66</v>
      </c>
      <c r="E292" s="22" t="s">
        <v>432</v>
      </c>
      <c r="F292" s="23" t="s">
        <v>137</v>
      </c>
      <c r="G292" s="24">
        <v>6.3920000000000003</v>
      </c>
      <c r="H292" s="25">
        <v>0</v>
      </c>
      <c r="I292" s="25">
        <f>ROUND(ROUND(H292,2)*ROUND(G292,3),2)</f>
        <v>0</v>
      </c>
      <c r="O292">
        <f>(I292*21)/100</f>
        <v>0</v>
      </c>
      <c r="P292" t="s">
        <v>12</v>
      </c>
    </row>
    <row r="293" spans="1:18" x14ac:dyDescent="0.2">
      <c r="A293" s="26" t="s">
        <v>39</v>
      </c>
      <c r="E293" s="27" t="s">
        <v>433</v>
      </c>
    </row>
    <row r="294" spans="1:18" ht="25.5" x14ac:dyDescent="0.2">
      <c r="A294" s="30" t="s">
        <v>41</v>
      </c>
      <c r="E294" s="29" t="s">
        <v>434</v>
      </c>
    </row>
    <row r="295" spans="1:18" x14ac:dyDescent="0.2">
      <c r="A295" s="17" t="s">
        <v>34</v>
      </c>
      <c r="B295" s="21" t="s">
        <v>435</v>
      </c>
      <c r="C295" s="21" t="s">
        <v>436</v>
      </c>
      <c r="D295" s="17" t="s">
        <v>66</v>
      </c>
      <c r="E295" s="22" t="s">
        <v>437</v>
      </c>
      <c r="F295" s="23" t="s">
        <v>137</v>
      </c>
      <c r="G295" s="24">
        <v>3.4510000000000001</v>
      </c>
      <c r="H295" s="25">
        <v>0</v>
      </c>
      <c r="I295" s="25">
        <f>ROUND(ROUND(H295,2)*ROUND(G295,3),2)</f>
        <v>0</v>
      </c>
      <c r="O295">
        <f>(I295*21)/100</f>
        <v>0</v>
      </c>
      <c r="P295" t="s">
        <v>12</v>
      </c>
    </row>
    <row r="296" spans="1:18" x14ac:dyDescent="0.2">
      <c r="A296" s="26" t="s">
        <v>39</v>
      </c>
      <c r="E296" s="27" t="s">
        <v>438</v>
      </c>
    </row>
    <row r="297" spans="1:18" ht="25.5" x14ac:dyDescent="0.2">
      <c r="A297" s="28" t="s">
        <v>41</v>
      </c>
      <c r="E297" s="29" t="s">
        <v>439</v>
      </c>
    </row>
    <row r="298" spans="1:18" ht="12.75" customHeight="1" x14ac:dyDescent="0.2">
      <c r="A298" s="10" t="s">
        <v>32</v>
      </c>
      <c r="B298" s="10"/>
      <c r="C298" s="31" t="s">
        <v>24</v>
      </c>
      <c r="D298" s="10"/>
      <c r="E298" s="19" t="s">
        <v>440</v>
      </c>
      <c r="F298" s="10"/>
      <c r="G298" s="10"/>
      <c r="H298" s="10"/>
      <c r="I298" s="32">
        <f>0+Q298</f>
        <v>0</v>
      </c>
      <c r="O298">
        <f>0+R298</f>
        <v>0</v>
      </c>
      <c r="Q298">
        <f>0+I299+I302+I305+I308+I311+I314+I317+I320+I323+I326+I329</f>
        <v>0</v>
      </c>
      <c r="R298">
        <f>0+O299+O302+O305+O308+O311+O314+O317+O320+O323+O326+O329</f>
        <v>0</v>
      </c>
    </row>
    <row r="299" spans="1:18" x14ac:dyDescent="0.2">
      <c r="A299" s="17" t="s">
        <v>34</v>
      </c>
      <c r="B299" s="21" t="s">
        <v>441</v>
      </c>
      <c r="C299" s="21" t="s">
        <v>442</v>
      </c>
      <c r="D299" s="17" t="s">
        <v>66</v>
      </c>
      <c r="E299" s="22" t="s">
        <v>443</v>
      </c>
      <c r="F299" s="23" t="s">
        <v>125</v>
      </c>
      <c r="G299" s="24">
        <v>279.89999999999998</v>
      </c>
      <c r="H299" s="25">
        <v>0</v>
      </c>
      <c r="I299" s="25">
        <f>ROUND(ROUND(H299,2)*ROUND(G299,3),2)</f>
        <v>0</v>
      </c>
      <c r="O299">
        <f>(I299*21)/100</f>
        <v>0</v>
      </c>
      <c r="P299" t="s">
        <v>12</v>
      </c>
    </row>
    <row r="300" spans="1:18" x14ac:dyDescent="0.2">
      <c r="A300" s="26" t="s">
        <v>39</v>
      </c>
      <c r="E300" s="27" t="s">
        <v>66</v>
      </c>
    </row>
    <row r="301" spans="1:18" ht="51" x14ac:dyDescent="0.2">
      <c r="A301" s="30" t="s">
        <v>41</v>
      </c>
      <c r="E301" s="29" t="s">
        <v>444</v>
      </c>
    </row>
    <row r="302" spans="1:18" x14ac:dyDescent="0.2">
      <c r="A302" s="17" t="s">
        <v>34</v>
      </c>
      <c r="B302" s="21" t="s">
        <v>445</v>
      </c>
      <c r="C302" s="21" t="s">
        <v>446</v>
      </c>
      <c r="D302" s="17" t="s">
        <v>66</v>
      </c>
      <c r="E302" s="22" t="s">
        <v>447</v>
      </c>
      <c r="F302" s="23" t="s">
        <v>125</v>
      </c>
      <c r="G302" s="24">
        <v>45</v>
      </c>
      <c r="H302" s="25">
        <v>0</v>
      </c>
      <c r="I302" s="25">
        <f>ROUND(ROUND(H302,2)*ROUND(G302,3),2)</f>
        <v>0</v>
      </c>
      <c r="O302">
        <f>(I302*21)/100</f>
        <v>0</v>
      </c>
      <c r="P302" t="s">
        <v>12</v>
      </c>
    </row>
    <row r="303" spans="1:18" x14ac:dyDescent="0.2">
      <c r="A303" s="26" t="s">
        <v>39</v>
      </c>
      <c r="E303" s="27" t="s">
        <v>66</v>
      </c>
    </row>
    <row r="304" spans="1:18" ht="25.5" x14ac:dyDescent="0.2">
      <c r="A304" s="30" t="s">
        <v>41</v>
      </c>
      <c r="E304" s="29" t="s">
        <v>448</v>
      </c>
    </row>
    <row r="305" spans="1:16" x14ac:dyDescent="0.2">
      <c r="A305" s="17" t="s">
        <v>34</v>
      </c>
      <c r="B305" s="21" t="s">
        <v>449</v>
      </c>
      <c r="C305" s="21" t="s">
        <v>450</v>
      </c>
      <c r="D305" s="17" t="s">
        <v>66</v>
      </c>
      <c r="E305" s="22" t="s">
        <v>451</v>
      </c>
      <c r="F305" s="23" t="s">
        <v>125</v>
      </c>
      <c r="G305" s="24">
        <v>30.1</v>
      </c>
      <c r="H305" s="25">
        <v>0</v>
      </c>
      <c r="I305" s="25">
        <f>ROUND(ROUND(H305,2)*ROUND(G305,3),2)</f>
        <v>0</v>
      </c>
      <c r="O305">
        <f>(I305*21)/100</f>
        <v>0</v>
      </c>
      <c r="P305" t="s">
        <v>12</v>
      </c>
    </row>
    <row r="306" spans="1:16" x14ac:dyDescent="0.2">
      <c r="A306" s="26" t="s">
        <v>39</v>
      </c>
      <c r="E306" s="27" t="s">
        <v>452</v>
      </c>
    </row>
    <row r="307" spans="1:16" ht="25.5" x14ac:dyDescent="0.2">
      <c r="A307" s="30" t="s">
        <v>41</v>
      </c>
      <c r="E307" s="29" t="s">
        <v>453</v>
      </c>
    </row>
    <row r="308" spans="1:16" x14ac:dyDescent="0.2">
      <c r="A308" s="17" t="s">
        <v>34</v>
      </c>
      <c r="B308" s="21" t="s">
        <v>454</v>
      </c>
      <c r="C308" s="21" t="s">
        <v>455</v>
      </c>
      <c r="D308" s="17" t="s">
        <v>66</v>
      </c>
      <c r="E308" s="22" t="s">
        <v>456</v>
      </c>
      <c r="F308" s="23" t="s">
        <v>125</v>
      </c>
      <c r="G308" s="24">
        <v>155</v>
      </c>
      <c r="H308" s="25">
        <v>0</v>
      </c>
      <c r="I308" s="25">
        <f>ROUND(ROUND(H308,2)*ROUND(G308,3),2)</f>
        <v>0</v>
      </c>
      <c r="O308">
        <f>(I308*21)/100</f>
        <v>0</v>
      </c>
      <c r="P308" t="s">
        <v>12</v>
      </c>
    </row>
    <row r="309" spans="1:16" x14ac:dyDescent="0.2">
      <c r="A309" s="26" t="s">
        <v>39</v>
      </c>
      <c r="E309" s="27" t="s">
        <v>457</v>
      </c>
    </row>
    <row r="310" spans="1:16" ht="38.25" x14ac:dyDescent="0.2">
      <c r="A310" s="30" t="s">
        <v>41</v>
      </c>
      <c r="E310" s="29" t="s">
        <v>458</v>
      </c>
    </row>
    <row r="311" spans="1:16" x14ac:dyDescent="0.2">
      <c r="A311" s="17" t="s">
        <v>34</v>
      </c>
      <c r="B311" s="21" t="s">
        <v>459</v>
      </c>
      <c r="C311" s="21" t="s">
        <v>460</v>
      </c>
      <c r="D311" s="17" t="s">
        <v>66</v>
      </c>
      <c r="E311" s="22" t="s">
        <v>461</v>
      </c>
      <c r="F311" s="23" t="s">
        <v>125</v>
      </c>
      <c r="G311" s="24">
        <v>302</v>
      </c>
      <c r="H311" s="25">
        <v>0</v>
      </c>
      <c r="I311" s="25">
        <f>ROUND(ROUND(H311,2)*ROUND(G311,3),2)</f>
        <v>0</v>
      </c>
      <c r="O311">
        <f>(I311*21)/100</f>
        <v>0</v>
      </c>
      <c r="P311" t="s">
        <v>12</v>
      </c>
    </row>
    <row r="312" spans="1:16" x14ac:dyDescent="0.2">
      <c r="A312" s="26" t="s">
        <v>39</v>
      </c>
      <c r="E312" s="27" t="s">
        <v>462</v>
      </c>
    </row>
    <row r="313" spans="1:16" ht="63.75" x14ac:dyDescent="0.2">
      <c r="A313" s="30" t="s">
        <v>41</v>
      </c>
      <c r="E313" s="29" t="s">
        <v>463</v>
      </c>
    </row>
    <row r="314" spans="1:16" x14ac:dyDescent="0.2">
      <c r="A314" s="17" t="s">
        <v>34</v>
      </c>
      <c r="B314" s="21" t="s">
        <v>464</v>
      </c>
      <c r="C314" s="21" t="s">
        <v>465</v>
      </c>
      <c r="D314" s="17" t="s">
        <v>66</v>
      </c>
      <c r="E314" s="22" t="s">
        <v>466</v>
      </c>
      <c r="F314" s="23" t="s">
        <v>137</v>
      </c>
      <c r="G314" s="24">
        <v>1.3260000000000001</v>
      </c>
      <c r="H314" s="25">
        <v>0</v>
      </c>
      <c r="I314" s="25">
        <f>ROUND(ROUND(H314,2)*ROUND(G314,3),2)</f>
        <v>0</v>
      </c>
      <c r="O314">
        <f>(I314*21)/100</f>
        <v>0</v>
      </c>
      <c r="P314" t="s">
        <v>12</v>
      </c>
    </row>
    <row r="315" spans="1:16" ht="25.5" x14ac:dyDescent="0.2">
      <c r="A315" s="26" t="s">
        <v>39</v>
      </c>
      <c r="E315" s="27" t="s">
        <v>467</v>
      </c>
    </row>
    <row r="316" spans="1:16" ht="25.5" x14ac:dyDescent="0.2">
      <c r="A316" s="30" t="s">
        <v>41</v>
      </c>
      <c r="E316" s="29" t="s">
        <v>468</v>
      </c>
    </row>
    <row r="317" spans="1:16" x14ac:dyDescent="0.2">
      <c r="A317" s="17" t="s">
        <v>34</v>
      </c>
      <c r="B317" s="21" t="s">
        <v>469</v>
      </c>
      <c r="C317" s="21" t="s">
        <v>470</v>
      </c>
      <c r="D317" s="17" t="s">
        <v>66</v>
      </c>
      <c r="E317" s="22" t="s">
        <v>471</v>
      </c>
      <c r="F317" s="23" t="s">
        <v>125</v>
      </c>
      <c r="G317" s="24">
        <v>30.1</v>
      </c>
      <c r="H317" s="25">
        <v>0</v>
      </c>
      <c r="I317" s="25">
        <f>ROUND(ROUND(H317,2)*ROUND(G317,3),2)</f>
        <v>0</v>
      </c>
      <c r="O317">
        <f>(I317*21)/100</f>
        <v>0</v>
      </c>
      <c r="P317" t="s">
        <v>12</v>
      </c>
    </row>
    <row r="318" spans="1:16" x14ac:dyDescent="0.2">
      <c r="A318" s="26" t="s">
        <v>39</v>
      </c>
      <c r="E318" s="27" t="s">
        <v>472</v>
      </c>
    </row>
    <row r="319" spans="1:16" ht="25.5" x14ac:dyDescent="0.2">
      <c r="A319" s="30" t="s">
        <v>41</v>
      </c>
      <c r="E319" s="29" t="s">
        <v>473</v>
      </c>
    </row>
    <row r="320" spans="1:16" x14ac:dyDescent="0.2">
      <c r="A320" s="17" t="s">
        <v>34</v>
      </c>
      <c r="B320" s="21" t="s">
        <v>474</v>
      </c>
      <c r="C320" s="21" t="s">
        <v>475</v>
      </c>
      <c r="D320" s="17" t="s">
        <v>66</v>
      </c>
      <c r="E320" s="22" t="s">
        <v>476</v>
      </c>
      <c r="F320" s="23" t="s">
        <v>125</v>
      </c>
      <c r="G320" s="24">
        <v>124.9</v>
      </c>
      <c r="H320" s="25">
        <v>0</v>
      </c>
      <c r="I320" s="25">
        <f>ROUND(ROUND(H320,2)*ROUND(G320,3),2)</f>
        <v>0</v>
      </c>
      <c r="O320">
        <f>(I320*21)/100</f>
        <v>0</v>
      </c>
      <c r="P320" t="s">
        <v>12</v>
      </c>
    </row>
    <row r="321" spans="1:18" x14ac:dyDescent="0.2">
      <c r="A321" s="26" t="s">
        <v>39</v>
      </c>
      <c r="E321" s="27" t="s">
        <v>477</v>
      </c>
    </row>
    <row r="322" spans="1:18" ht="25.5" x14ac:dyDescent="0.2">
      <c r="A322" s="30" t="s">
        <v>41</v>
      </c>
      <c r="E322" s="29" t="s">
        <v>478</v>
      </c>
    </row>
    <row r="323" spans="1:18" x14ac:dyDescent="0.2">
      <c r="A323" s="17" t="s">
        <v>34</v>
      </c>
      <c r="B323" s="21" t="s">
        <v>479</v>
      </c>
      <c r="C323" s="21" t="s">
        <v>480</v>
      </c>
      <c r="D323" s="17" t="s">
        <v>66</v>
      </c>
      <c r="E323" s="22" t="s">
        <v>481</v>
      </c>
      <c r="F323" s="23" t="s">
        <v>125</v>
      </c>
      <c r="G323" s="24">
        <v>22.1</v>
      </c>
      <c r="H323" s="25">
        <v>0</v>
      </c>
      <c r="I323" s="25">
        <f>ROUND(ROUND(H323,2)*ROUND(G323,3),2)</f>
        <v>0</v>
      </c>
      <c r="O323">
        <f>(I323*21)/100</f>
        <v>0</v>
      </c>
      <c r="P323" t="s">
        <v>12</v>
      </c>
    </row>
    <row r="324" spans="1:18" x14ac:dyDescent="0.2">
      <c r="A324" s="26" t="s">
        <v>39</v>
      </c>
      <c r="E324" s="27" t="s">
        <v>477</v>
      </c>
    </row>
    <row r="325" spans="1:18" ht="25.5" x14ac:dyDescent="0.2">
      <c r="A325" s="30" t="s">
        <v>41</v>
      </c>
      <c r="E325" s="29" t="s">
        <v>482</v>
      </c>
    </row>
    <row r="326" spans="1:18" x14ac:dyDescent="0.2">
      <c r="A326" s="17" t="s">
        <v>34</v>
      </c>
      <c r="B326" s="21" t="s">
        <v>483</v>
      </c>
      <c r="C326" s="21" t="s">
        <v>484</v>
      </c>
      <c r="D326" s="17" t="s">
        <v>66</v>
      </c>
      <c r="E326" s="22" t="s">
        <v>485</v>
      </c>
      <c r="F326" s="23" t="s">
        <v>125</v>
      </c>
      <c r="G326" s="24">
        <v>124.9</v>
      </c>
      <c r="H326" s="25">
        <v>0</v>
      </c>
      <c r="I326" s="25">
        <f>ROUND(ROUND(H326,2)*ROUND(G326,3),2)</f>
        <v>0</v>
      </c>
      <c r="O326">
        <f>(I326*21)/100</f>
        <v>0</v>
      </c>
      <c r="P326" t="s">
        <v>12</v>
      </c>
    </row>
    <row r="327" spans="1:18" x14ac:dyDescent="0.2">
      <c r="A327" s="26" t="s">
        <v>39</v>
      </c>
      <c r="E327" s="27" t="s">
        <v>486</v>
      </c>
    </row>
    <row r="328" spans="1:18" ht="25.5" x14ac:dyDescent="0.2">
      <c r="A328" s="30" t="s">
        <v>41</v>
      </c>
      <c r="E328" s="29" t="s">
        <v>487</v>
      </c>
    </row>
    <row r="329" spans="1:18" x14ac:dyDescent="0.2">
      <c r="A329" s="17" t="s">
        <v>34</v>
      </c>
      <c r="B329" s="21" t="s">
        <v>488</v>
      </c>
      <c r="C329" s="21" t="s">
        <v>489</v>
      </c>
      <c r="D329" s="17" t="s">
        <v>66</v>
      </c>
      <c r="E329" s="22" t="s">
        <v>490</v>
      </c>
      <c r="F329" s="23" t="s">
        <v>125</v>
      </c>
      <c r="G329" s="24">
        <v>124.9</v>
      </c>
      <c r="H329" s="25">
        <v>0</v>
      </c>
      <c r="I329" s="25">
        <f>ROUND(ROUND(H329,2)*ROUND(G329,3),2)</f>
        <v>0</v>
      </c>
      <c r="O329">
        <f>(I329*21)/100</f>
        <v>0</v>
      </c>
      <c r="P329" t="s">
        <v>12</v>
      </c>
    </row>
    <row r="330" spans="1:18" x14ac:dyDescent="0.2">
      <c r="A330" s="26" t="s">
        <v>39</v>
      </c>
      <c r="E330" s="27" t="s">
        <v>491</v>
      </c>
    </row>
    <row r="331" spans="1:18" ht="25.5" x14ac:dyDescent="0.2">
      <c r="A331" s="28" t="s">
        <v>41</v>
      </c>
      <c r="E331" s="29" t="s">
        <v>487</v>
      </c>
    </row>
    <row r="332" spans="1:18" ht="12.75" customHeight="1" x14ac:dyDescent="0.2">
      <c r="A332" s="10" t="s">
        <v>32</v>
      </c>
      <c r="B332" s="10"/>
      <c r="C332" s="31" t="s">
        <v>58</v>
      </c>
      <c r="D332" s="10"/>
      <c r="E332" s="19" t="s">
        <v>492</v>
      </c>
      <c r="F332" s="10"/>
      <c r="G332" s="10"/>
      <c r="H332" s="10"/>
      <c r="I332" s="32">
        <f>0+Q332</f>
        <v>0</v>
      </c>
      <c r="O332">
        <f>0+R332</f>
        <v>0</v>
      </c>
      <c r="Q332">
        <f>0+I333+I336+I339+I342+I345+I348+I351</f>
        <v>0</v>
      </c>
      <c r="R332">
        <f>0+O333+O336+O339+O342+O345+O348+O351</f>
        <v>0</v>
      </c>
    </row>
    <row r="333" spans="1:18" x14ac:dyDescent="0.2">
      <c r="A333" s="17" t="s">
        <v>34</v>
      </c>
      <c r="B333" s="21" t="s">
        <v>493</v>
      </c>
      <c r="C333" s="21" t="s">
        <v>494</v>
      </c>
      <c r="D333" s="17" t="s">
        <v>66</v>
      </c>
      <c r="E333" s="22" t="s">
        <v>495</v>
      </c>
      <c r="F333" s="23" t="s">
        <v>125</v>
      </c>
      <c r="G333" s="24">
        <v>15.792999999999999</v>
      </c>
      <c r="H333" s="25">
        <v>0</v>
      </c>
      <c r="I333" s="25">
        <f>ROUND(ROUND(H333,2)*ROUND(G333,3),2)</f>
        <v>0</v>
      </c>
      <c r="O333">
        <f>(I333*21)/100</f>
        <v>0</v>
      </c>
      <c r="P333" t="s">
        <v>12</v>
      </c>
    </row>
    <row r="334" spans="1:18" ht="25.5" x14ac:dyDescent="0.2">
      <c r="A334" s="26" t="s">
        <v>39</v>
      </c>
      <c r="E334" s="27" t="s">
        <v>496</v>
      </c>
    </row>
    <row r="335" spans="1:18" ht="25.5" x14ac:dyDescent="0.2">
      <c r="A335" s="30" t="s">
        <v>41</v>
      </c>
      <c r="E335" s="29" t="s">
        <v>497</v>
      </c>
    </row>
    <row r="336" spans="1:18" x14ac:dyDescent="0.2">
      <c r="A336" s="17" t="s">
        <v>34</v>
      </c>
      <c r="B336" s="21" t="s">
        <v>498</v>
      </c>
      <c r="C336" s="21" t="s">
        <v>499</v>
      </c>
      <c r="D336" s="17" t="s">
        <v>66</v>
      </c>
      <c r="E336" s="22" t="s">
        <v>500</v>
      </c>
      <c r="F336" s="23" t="s">
        <v>125</v>
      </c>
      <c r="G336" s="24">
        <v>13.57</v>
      </c>
      <c r="H336" s="25">
        <v>0</v>
      </c>
      <c r="I336" s="25">
        <f>ROUND(ROUND(H336,2)*ROUND(G336,3),2)</f>
        <v>0</v>
      </c>
      <c r="O336">
        <f>(I336*21)/100</f>
        <v>0</v>
      </c>
      <c r="P336" t="s">
        <v>12</v>
      </c>
    </row>
    <row r="337" spans="1:16" x14ac:dyDescent="0.2">
      <c r="A337" s="26" t="s">
        <v>39</v>
      </c>
      <c r="E337" s="27" t="s">
        <v>66</v>
      </c>
    </row>
    <row r="338" spans="1:16" ht="25.5" x14ac:dyDescent="0.2">
      <c r="A338" s="30" t="s">
        <v>41</v>
      </c>
      <c r="E338" s="29" t="s">
        <v>501</v>
      </c>
    </row>
    <row r="339" spans="1:16" ht="25.5" x14ac:dyDescent="0.2">
      <c r="A339" s="17" t="s">
        <v>34</v>
      </c>
      <c r="B339" s="21" t="s">
        <v>502</v>
      </c>
      <c r="C339" s="21" t="s">
        <v>503</v>
      </c>
      <c r="D339" s="17" t="s">
        <v>66</v>
      </c>
      <c r="E339" s="22" t="s">
        <v>504</v>
      </c>
      <c r="F339" s="23" t="s">
        <v>125</v>
      </c>
      <c r="G339" s="24">
        <v>31.721</v>
      </c>
      <c r="H339" s="25">
        <v>0</v>
      </c>
      <c r="I339" s="25">
        <f>ROUND(ROUND(H339,2)*ROUND(G339,3),2)</f>
        <v>0</v>
      </c>
      <c r="O339">
        <f>(I339*21)/100</f>
        <v>0</v>
      </c>
      <c r="P339" t="s">
        <v>12</v>
      </c>
    </row>
    <row r="340" spans="1:16" x14ac:dyDescent="0.2">
      <c r="A340" s="26" t="s">
        <v>39</v>
      </c>
      <c r="E340" s="27" t="s">
        <v>66</v>
      </c>
    </row>
    <row r="341" spans="1:16" ht="25.5" x14ac:dyDescent="0.2">
      <c r="A341" s="30" t="s">
        <v>41</v>
      </c>
      <c r="E341" s="29" t="s">
        <v>505</v>
      </c>
    </row>
    <row r="342" spans="1:16" ht="25.5" x14ac:dyDescent="0.2">
      <c r="A342" s="17" t="s">
        <v>34</v>
      </c>
      <c r="B342" s="21" t="s">
        <v>506</v>
      </c>
      <c r="C342" s="21" t="s">
        <v>507</v>
      </c>
      <c r="D342" s="17" t="s">
        <v>66</v>
      </c>
      <c r="E342" s="22" t="s">
        <v>508</v>
      </c>
      <c r="F342" s="23" t="s">
        <v>125</v>
      </c>
      <c r="G342" s="24">
        <v>9.8309999999999995</v>
      </c>
      <c r="H342" s="25">
        <v>0</v>
      </c>
      <c r="I342" s="25">
        <f>ROUND(ROUND(H342,2)*ROUND(G342,3),2)</f>
        <v>0</v>
      </c>
      <c r="O342">
        <f>(I342*21)/100</f>
        <v>0</v>
      </c>
      <c r="P342" t="s">
        <v>12</v>
      </c>
    </row>
    <row r="343" spans="1:16" x14ac:dyDescent="0.2">
      <c r="A343" s="26" t="s">
        <v>39</v>
      </c>
      <c r="E343" s="27" t="s">
        <v>66</v>
      </c>
    </row>
    <row r="344" spans="1:16" ht="25.5" x14ac:dyDescent="0.2">
      <c r="A344" s="30" t="s">
        <v>41</v>
      </c>
      <c r="E344" s="29" t="s">
        <v>509</v>
      </c>
    </row>
    <row r="345" spans="1:16" x14ac:dyDescent="0.2">
      <c r="A345" s="17" t="s">
        <v>34</v>
      </c>
      <c r="B345" s="21" t="s">
        <v>510</v>
      </c>
      <c r="C345" s="21" t="s">
        <v>511</v>
      </c>
      <c r="D345" s="17" t="s">
        <v>66</v>
      </c>
      <c r="E345" s="22" t="s">
        <v>512</v>
      </c>
      <c r="F345" s="23" t="s">
        <v>125</v>
      </c>
      <c r="G345" s="24">
        <v>98.826999999999998</v>
      </c>
      <c r="H345" s="25">
        <v>0</v>
      </c>
      <c r="I345" s="25">
        <f>ROUND(ROUND(H345,2)*ROUND(G345,3),2)</f>
        <v>0</v>
      </c>
      <c r="O345">
        <f>(I345*21)/100</f>
        <v>0</v>
      </c>
      <c r="P345" t="s">
        <v>12</v>
      </c>
    </row>
    <row r="346" spans="1:16" x14ac:dyDescent="0.2">
      <c r="A346" s="26" t="s">
        <v>39</v>
      </c>
      <c r="E346" s="27" t="s">
        <v>513</v>
      </c>
    </row>
    <row r="347" spans="1:16" ht="76.5" x14ac:dyDescent="0.2">
      <c r="A347" s="30" t="s">
        <v>41</v>
      </c>
      <c r="E347" s="29" t="s">
        <v>514</v>
      </c>
    </row>
    <row r="348" spans="1:16" x14ac:dyDescent="0.2">
      <c r="A348" s="17" t="s">
        <v>34</v>
      </c>
      <c r="B348" s="21" t="s">
        <v>515</v>
      </c>
      <c r="C348" s="21" t="s">
        <v>516</v>
      </c>
      <c r="D348" s="17" t="s">
        <v>66</v>
      </c>
      <c r="E348" s="22" t="s">
        <v>517</v>
      </c>
      <c r="F348" s="23" t="s">
        <v>125</v>
      </c>
      <c r="G348" s="24">
        <v>41.95</v>
      </c>
      <c r="H348" s="25">
        <v>0</v>
      </c>
      <c r="I348" s="25">
        <f>ROUND(ROUND(H348,2)*ROUND(G348,3),2)</f>
        <v>0</v>
      </c>
      <c r="O348">
        <f>(I348*21)/100</f>
        <v>0</v>
      </c>
      <c r="P348" t="s">
        <v>12</v>
      </c>
    </row>
    <row r="349" spans="1:16" x14ac:dyDescent="0.2">
      <c r="A349" s="26" t="s">
        <v>39</v>
      </c>
      <c r="E349" s="27" t="s">
        <v>66</v>
      </c>
    </row>
    <row r="350" spans="1:16" ht="38.25" x14ac:dyDescent="0.2">
      <c r="A350" s="30" t="s">
        <v>41</v>
      </c>
      <c r="E350" s="29" t="s">
        <v>518</v>
      </c>
    </row>
    <row r="351" spans="1:16" x14ac:dyDescent="0.2">
      <c r="A351" s="17" t="s">
        <v>34</v>
      </c>
      <c r="B351" s="21" t="s">
        <v>519</v>
      </c>
      <c r="C351" s="21" t="s">
        <v>520</v>
      </c>
      <c r="D351" s="17" t="s">
        <v>66</v>
      </c>
      <c r="E351" s="22" t="s">
        <v>521</v>
      </c>
      <c r="F351" s="23" t="s">
        <v>125</v>
      </c>
      <c r="G351" s="24">
        <v>34.82</v>
      </c>
      <c r="H351" s="25">
        <v>0</v>
      </c>
      <c r="I351" s="25">
        <f>ROUND(ROUND(H351,2)*ROUND(G351,3),2)</f>
        <v>0</v>
      </c>
      <c r="O351">
        <f>(I351*21)/100</f>
        <v>0</v>
      </c>
      <c r="P351" t="s">
        <v>12</v>
      </c>
    </row>
    <row r="352" spans="1:16" x14ac:dyDescent="0.2">
      <c r="A352" s="26" t="s">
        <v>39</v>
      </c>
      <c r="E352" s="27" t="s">
        <v>66</v>
      </c>
    </row>
    <row r="353" spans="1:18" ht="25.5" x14ac:dyDescent="0.2">
      <c r="A353" s="28" t="s">
        <v>41</v>
      </c>
      <c r="E353" s="29" t="s">
        <v>522</v>
      </c>
    </row>
    <row r="354" spans="1:18" ht="12.75" customHeight="1" x14ac:dyDescent="0.2">
      <c r="A354" s="10" t="s">
        <v>32</v>
      </c>
      <c r="B354" s="10"/>
      <c r="C354" s="31" t="s">
        <v>64</v>
      </c>
      <c r="D354" s="10"/>
      <c r="E354" s="19" t="s">
        <v>523</v>
      </c>
      <c r="F354" s="10"/>
      <c r="G354" s="10"/>
      <c r="H354" s="10"/>
      <c r="I354" s="32">
        <f>0+Q354</f>
        <v>0</v>
      </c>
      <c r="O354">
        <f>0+R354</f>
        <v>0</v>
      </c>
      <c r="Q354">
        <f>0+I355+I358+I361+I364</f>
        <v>0</v>
      </c>
      <c r="R354">
        <f>0+O355+O358+O361+O364</f>
        <v>0</v>
      </c>
    </row>
    <row r="355" spans="1:18" x14ac:dyDescent="0.2">
      <c r="A355" s="17" t="s">
        <v>34</v>
      </c>
      <c r="B355" s="21" t="s">
        <v>524</v>
      </c>
      <c r="C355" s="21" t="s">
        <v>525</v>
      </c>
      <c r="D355" s="17" t="s">
        <v>66</v>
      </c>
      <c r="E355" s="22" t="s">
        <v>526</v>
      </c>
      <c r="F355" s="23" t="s">
        <v>148</v>
      </c>
      <c r="G355" s="24">
        <v>1</v>
      </c>
      <c r="H355" s="25">
        <v>0</v>
      </c>
      <c r="I355" s="25">
        <f>ROUND(ROUND(H355,2)*ROUND(G355,3),2)</f>
        <v>0</v>
      </c>
      <c r="O355">
        <f>(I355*21)/100</f>
        <v>0</v>
      </c>
      <c r="P355" t="s">
        <v>12</v>
      </c>
    </row>
    <row r="356" spans="1:18" x14ac:dyDescent="0.2">
      <c r="A356" s="26" t="s">
        <v>39</v>
      </c>
      <c r="E356" s="27" t="s">
        <v>527</v>
      </c>
    </row>
    <row r="357" spans="1:18" ht="25.5" x14ac:dyDescent="0.2">
      <c r="A357" s="30" t="s">
        <v>41</v>
      </c>
      <c r="E357" s="29" t="s">
        <v>528</v>
      </c>
    </row>
    <row r="358" spans="1:18" x14ac:dyDescent="0.2">
      <c r="A358" s="17" t="s">
        <v>34</v>
      </c>
      <c r="B358" s="21" t="s">
        <v>529</v>
      </c>
      <c r="C358" s="21" t="s">
        <v>530</v>
      </c>
      <c r="D358" s="17" t="s">
        <v>66</v>
      </c>
      <c r="E358" s="22" t="s">
        <v>531</v>
      </c>
      <c r="F358" s="23" t="s">
        <v>148</v>
      </c>
      <c r="G358" s="24">
        <v>7</v>
      </c>
      <c r="H358" s="25">
        <v>0</v>
      </c>
      <c r="I358" s="25">
        <f>ROUND(ROUND(H358,2)*ROUND(G358,3),2)</f>
        <v>0</v>
      </c>
      <c r="O358">
        <f>(I358*21)/100</f>
        <v>0</v>
      </c>
      <c r="P358" t="s">
        <v>12</v>
      </c>
    </row>
    <row r="359" spans="1:18" x14ac:dyDescent="0.2">
      <c r="A359" s="26" t="s">
        <v>39</v>
      </c>
      <c r="E359" s="27" t="s">
        <v>532</v>
      </c>
    </row>
    <row r="360" spans="1:18" ht="25.5" x14ac:dyDescent="0.2">
      <c r="A360" s="30" t="s">
        <v>41</v>
      </c>
      <c r="E360" s="29" t="s">
        <v>533</v>
      </c>
    </row>
    <row r="361" spans="1:18" x14ac:dyDescent="0.2">
      <c r="A361" s="17" t="s">
        <v>34</v>
      </c>
      <c r="B361" s="21" t="s">
        <v>534</v>
      </c>
      <c r="C361" s="21" t="s">
        <v>535</v>
      </c>
      <c r="D361" s="17" t="s">
        <v>66</v>
      </c>
      <c r="E361" s="22" t="s">
        <v>536</v>
      </c>
      <c r="F361" s="23" t="s">
        <v>148</v>
      </c>
      <c r="G361" s="24">
        <v>34.5</v>
      </c>
      <c r="H361" s="25">
        <v>0</v>
      </c>
      <c r="I361" s="25">
        <f>ROUND(ROUND(H361,2)*ROUND(G361,3),2)</f>
        <v>0</v>
      </c>
      <c r="O361">
        <f>(I361*21)/100</f>
        <v>0</v>
      </c>
      <c r="P361" t="s">
        <v>12</v>
      </c>
    </row>
    <row r="362" spans="1:18" ht="25.5" x14ac:dyDescent="0.2">
      <c r="A362" s="26" t="s">
        <v>39</v>
      </c>
      <c r="E362" s="27" t="s">
        <v>537</v>
      </c>
    </row>
    <row r="363" spans="1:18" ht="63.75" x14ac:dyDescent="0.2">
      <c r="A363" s="30" t="s">
        <v>41</v>
      </c>
      <c r="E363" s="29" t="s">
        <v>538</v>
      </c>
    </row>
    <row r="364" spans="1:18" x14ac:dyDescent="0.2">
      <c r="A364" s="17" t="s">
        <v>34</v>
      </c>
      <c r="B364" s="21" t="s">
        <v>539</v>
      </c>
      <c r="C364" s="21" t="s">
        <v>540</v>
      </c>
      <c r="D364" s="17" t="s">
        <v>66</v>
      </c>
      <c r="E364" s="22" t="s">
        <v>541</v>
      </c>
      <c r="F364" s="23" t="s">
        <v>68</v>
      </c>
      <c r="G364" s="24">
        <v>1</v>
      </c>
      <c r="H364" s="25">
        <v>0</v>
      </c>
      <c r="I364" s="25">
        <f>ROUND(ROUND(H364,2)*ROUND(G364,3),2)</f>
        <v>0</v>
      </c>
      <c r="O364">
        <f>(I364*21)/100</f>
        <v>0</v>
      </c>
      <c r="P364" t="s">
        <v>12</v>
      </c>
    </row>
    <row r="365" spans="1:18" ht="63.75" x14ac:dyDescent="0.2">
      <c r="A365" s="26" t="s">
        <v>39</v>
      </c>
      <c r="E365" s="27" t="s">
        <v>542</v>
      </c>
    </row>
    <row r="366" spans="1:18" ht="25.5" x14ac:dyDescent="0.2">
      <c r="A366" s="28" t="s">
        <v>41</v>
      </c>
      <c r="E366" s="29" t="s">
        <v>70</v>
      </c>
    </row>
    <row r="367" spans="1:18" ht="12.75" customHeight="1" x14ac:dyDescent="0.2">
      <c r="A367" s="10" t="s">
        <v>32</v>
      </c>
      <c r="B367" s="10"/>
      <c r="C367" s="31" t="s">
        <v>29</v>
      </c>
      <c r="D367" s="10"/>
      <c r="E367" s="19" t="s">
        <v>543</v>
      </c>
      <c r="F367" s="10"/>
      <c r="G367" s="10"/>
      <c r="H367" s="10"/>
      <c r="I367" s="32">
        <f>0+Q367</f>
        <v>0</v>
      </c>
      <c r="O367">
        <f>0+R367</f>
        <v>0</v>
      </c>
      <c r="Q367">
        <f>0+I368+I371+I374+I377+I380+I383+I386+I389+I392+I395+I398+I401+I404+I407+I410+I413+I416+I419+I422+I425+I428+I431+I434+I437+I440+I443+I446+I449+I452+I455+I458+I461+I464+I467+I470+I473</f>
        <v>0</v>
      </c>
      <c r="R367">
        <f>0+O368+O371+O374+O377+O380+O383+O386+O389+O392+O395+O398+O401+O404+O407+O410+O413+O416+O419+O422+O425+O428+O431+O434+O437+O440+O443+O446+O449+O452+O455+O458+O461+O464+O467+O470+O473</f>
        <v>0</v>
      </c>
    </row>
    <row r="368" spans="1:18" x14ac:dyDescent="0.2">
      <c r="A368" s="17" t="s">
        <v>34</v>
      </c>
      <c r="B368" s="21" t="s">
        <v>544</v>
      </c>
      <c r="C368" s="21" t="s">
        <v>545</v>
      </c>
      <c r="D368" s="17" t="s">
        <v>66</v>
      </c>
      <c r="E368" s="22" t="s">
        <v>546</v>
      </c>
      <c r="F368" s="23" t="s">
        <v>148</v>
      </c>
      <c r="G368" s="24">
        <v>17.5</v>
      </c>
      <c r="H368" s="25">
        <v>0</v>
      </c>
      <c r="I368" s="25">
        <f>ROUND(ROUND(H368,2)*ROUND(G368,3),2)</f>
        <v>0</v>
      </c>
      <c r="O368">
        <f>(I368*21)/100</f>
        <v>0</v>
      </c>
      <c r="P368" t="s">
        <v>12</v>
      </c>
    </row>
    <row r="369" spans="1:16" ht="25.5" x14ac:dyDescent="0.2">
      <c r="A369" s="26" t="s">
        <v>39</v>
      </c>
      <c r="E369" s="27" t="s">
        <v>547</v>
      </c>
    </row>
    <row r="370" spans="1:16" ht="25.5" x14ac:dyDescent="0.2">
      <c r="A370" s="30" t="s">
        <v>41</v>
      </c>
      <c r="E370" s="29" t="s">
        <v>548</v>
      </c>
    </row>
    <row r="371" spans="1:16" ht="25.5" x14ac:dyDescent="0.2">
      <c r="A371" s="17" t="s">
        <v>34</v>
      </c>
      <c r="B371" s="21" t="s">
        <v>549</v>
      </c>
      <c r="C371" s="21" t="s">
        <v>550</v>
      </c>
      <c r="D371" s="17" t="s">
        <v>66</v>
      </c>
      <c r="E371" s="22" t="s">
        <v>551</v>
      </c>
      <c r="F371" s="23" t="s">
        <v>148</v>
      </c>
      <c r="G371" s="24">
        <v>40</v>
      </c>
      <c r="H371" s="25">
        <v>0</v>
      </c>
      <c r="I371" s="25">
        <f>ROUND(ROUND(H371,2)*ROUND(G371,3),2)</f>
        <v>0</v>
      </c>
      <c r="O371">
        <f>(I371*21)/100</f>
        <v>0</v>
      </c>
      <c r="P371" t="s">
        <v>12</v>
      </c>
    </row>
    <row r="372" spans="1:16" ht="25.5" x14ac:dyDescent="0.2">
      <c r="A372" s="26" t="s">
        <v>39</v>
      </c>
      <c r="E372" s="27" t="s">
        <v>552</v>
      </c>
    </row>
    <row r="373" spans="1:16" ht="38.25" x14ac:dyDescent="0.2">
      <c r="A373" s="30" t="s">
        <v>41</v>
      </c>
      <c r="E373" s="29" t="s">
        <v>553</v>
      </c>
    </row>
    <row r="374" spans="1:16" ht="25.5" x14ac:dyDescent="0.2">
      <c r="A374" s="17" t="s">
        <v>34</v>
      </c>
      <c r="B374" s="21" t="s">
        <v>554</v>
      </c>
      <c r="C374" s="21" t="s">
        <v>555</v>
      </c>
      <c r="D374" s="17" t="s">
        <v>66</v>
      </c>
      <c r="E374" s="22" t="s">
        <v>556</v>
      </c>
      <c r="F374" s="23" t="s">
        <v>148</v>
      </c>
      <c r="G374" s="24">
        <v>40</v>
      </c>
      <c r="H374" s="25">
        <v>0</v>
      </c>
      <c r="I374" s="25">
        <f>ROUND(ROUND(H374,2)*ROUND(G374,3),2)</f>
        <v>0</v>
      </c>
      <c r="O374">
        <f>(I374*21)/100</f>
        <v>0</v>
      </c>
      <c r="P374" t="s">
        <v>12</v>
      </c>
    </row>
    <row r="375" spans="1:16" x14ac:dyDescent="0.2">
      <c r="A375" s="26" t="s">
        <v>39</v>
      </c>
      <c r="E375" s="27" t="s">
        <v>557</v>
      </c>
    </row>
    <row r="376" spans="1:16" ht="38.25" x14ac:dyDescent="0.2">
      <c r="A376" s="30" t="s">
        <v>41</v>
      </c>
      <c r="E376" s="29" t="s">
        <v>553</v>
      </c>
    </row>
    <row r="377" spans="1:16" x14ac:dyDescent="0.2">
      <c r="A377" s="17" t="s">
        <v>34</v>
      </c>
      <c r="B377" s="21" t="s">
        <v>558</v>
      </c>
      <c r="C377" s="21" t="s">
        <v>559</v>
      </c>
      <c r="D377" s="17" t="s">
        <v>66</v>
      </c>
      <c r="E377" s="22" t="s">
        <v>560</v>
      </c>
      <c r="F377" s="23" t="s">
        <v>561</v>
      </c>
      <c r="G377" s="24">
        <v>3840</v>
      </c>
      <c r="H377" s="25">
        <v>0</v>
      </c>
      <c r="I377" s="25">
        <f>ROUND(ROUND(H377,2)*ROUND(G377,3),2)</f>
        <v>0</v>
      </c>
      <c r="O377">
        <f>(I377*21)/100</f>
        <v>0</v>
      </c>
      <c r="P377" t="s">
        <v>12</v>
      </c>
    </row>
    <row r="378" spans="1:16" ht="25.5" x14ac:dyDescent="0.2">
      <c r="A378" s="26" t="s">
        <v>39</v>
      </c>
      <c r="E378" s="27" t="s">
        <v>552</v>
      </c>
    </row>
    <row r="379" spans="1:16" ht="38.25" x14ac:dyDescent="0.2">
      <c r="A379" s="30" t="s">
        <v>41</v>
      </c>
      <c r="E379" s="29" t="s">
        <v>562</v>
      </c>
    </row>
    <row r="380" spans="1:16" x14ac:dyDescent="0.2">
      <c r="A380" s="17" t="s">
        <v>34</v>
      </c>
      <c r="B380" s="21" t="s">
        <v>563</v>
      </c>
      <c r="C380" s="21" t="s">
        <v>564</v>
      </c>
      <c r="D380" s="17" t="s">
        <v>66</v>
      </c>
      <c r="E380" s="22" t="s">
        <v>565</v>
      </c>
      <c r="F380" s="23" t="s">
        <v>68</v>
      </c>
      <c r="G380" s="24">
        <v>2</v>
      </c>
      <c r="H380" s="25">
        <v>0</v>
      </c>
      <c r="I380" s="25">
        <f>ROUND(ROUND(H380,2)*ROUND(G380,3),2)</f>
        <v>0</v>
      </c>
      <c r="O380">
        <f>(I380*21)/100</f>
        <v>0</v>
      </c>
      <c r="P380" t="s">
        <v>12</v>
      </c>
    </row>
    <row r="381" spans="1:16" x14ac:dyDescent="0.2">
      <c r="A381" s="26" t="s">
        <v>39</v>
      </c>
      <c r="E381" s="27" t="s">
        <v>566</v>
      </c>
    </row>
    <row r="382" spans="1:16" ht="25.5" x14ac:dyDescent="0.2">
      <c r="A382" s="30" t="s">
        <v>41</v>
      </c>
      <c r="E382" s="29" t="s">
        <v>567</v>
      </c>
    </row>
    <row r="383" spans="1:16" ht="25.5" x14ac:dyDescent="0.2">
      <c r="A383" s="17" t="s">
        <v>34</v>
      </c>
      <c r="B383" s="21" t="s">
        <v>568</v>
      </c>
      <c r="C383" s="21" t="s">
        <v>569</v>
      </c>
      <c r="D383" s="17" t="s">
        <v>66</v>
      </c>
      <c r="E383" s="22" t="s">
        <v>570</v>
      </c>
      <c r="F383" s="23" t="s">
        <v>68</v>
      </c>
      <c r="G383" s="24">
        <v>4</v>
      </c>
      <c r="H383" s="25">
        <v>0</v>
      </c>
      <c r="I383" s="25">
        <f>ROUND(ROUND(H383,2)*ROUND(G383,3),2)</f>
        <v>0</v>
      </c>
      <c r="O383">
        <f>(I383*21)/100</f>
        <v>0</v>
      </c>
      <c r="P383" t="s">
        <v>12</v>
      </c>
    </row>
    <row r="384" spans="1:16" x14ac:dyDescent="0.2">
      <c r="A384" s="26" t="s">
        <v>39</v>
      </c>
      <c r="E384" s="27" t="s">
        <v>571</v>
      </c>
    </row>
    <row r="385" spans="1:16" ht="63.75" x14ac:dyDescent="0.2">
      <c r="A385" s="30" t="s">
        <v>41</v>
      </c>
      <c r="E385" s="29" t="s">
        <v>572</v>
      </c>
    </row>
    <row r="386" spans="1:16" ht="25.5" x14ac:dyDescent="0.2">
      <c r="A386" s="17" t="s">
        <v>34</v>
      </c>
      <c r="B386" s="21" t="s">
        <v>573</v>
      </c>
      <c r="C386" s="21" t="s">
        <v>574</v>
      </c>
      <c r="D386" s="17" t="s">
        <v>66</v>
      </c>
      <c r="E386" s="22" t="s">
        <v>575</v>
      </c>
      <c r="F386" s="23" t="s">
        <v>68</v>
      </c>
      <c r="G386" s="24">
        <v>4</v>
      </c>
      <c r="H386" s="25">
        <v>0</v>
      </c>
      <c r="I386" s="25">
        <f>ROUND(ROUND(H386,2)*ROUND(G386,3),2)</f>
        <v>0</v>
      </c>
      <c r="O386">
        <f>(I386*21)/100</f>
        <v>0</v>
      </c>
      <c r="P386" t="s">
        <v>12</v>
      </c>
    </row>
    <row r="387" spans="1:16" x14ac:dyDescent="0.2">
      <c r="A387" s="26" t="s">
        <v>39</v>
      </c>
      <c r="E387" s="27" t="s">
        <v>571</v>
      </c>
    </row>
    <row r="388" spans="1:16" ht="63.75" x14ac:dyDescent="0.2">
      <c r="A388" s="30" t="s">
        <v>41</v>
      </c>
      <c r="E388" s="29" t="s">
        <v>576</v>
      </c>
    </row>
    <row r="389" spans="1:16" x14ac:dyDescent="0.2">
      <c r="A389" s="17" t="s">
        <v>34</v>
      </c>
      <c r="B389" s="21" t="s">
        <v>577</v>
      </c>
      <c r="C389" s="21" t="s">
        <v>578</v>
      </c>
      <c r="D389" s="17" t="s">
        <v>66</v>
      </c>
      <c r="E389" s="22" t="s">
        <v>579</v>
      </c>
      <c r="F389" s="23" t="s">
        <v>580</v>
      </c>
      <c r="G389" s="24">
        <v>540</v>
      </c>
      <c r="H389" s="25">
        <v>0</v>
      </c>
      <c r="I389" s="25">
        <f>ROUND(ROUND(H389,2)*ROUND(G389,3),2)</f>
        <v>0</v>
      </c>
      <c r="O389">
        <f>(I389*21)/100</f>
        <v>0</v>
      </c>
      <c r="P389" t="s">
        <v>12</v>
      </c>
    </row>
    <row r="390" spans="1:16" ht="25.5" x14ac:dyDescent="0.2">
      <c r="A390" s="26" t="s">
        <v>39</v>
      </c>
      <c r="E390" s="27" t="s">
        <v>581</v>
      </c>
    </row>
    <row r="391" spans="1:16" ht="51" x14ac:dyDescent="0.2">
      <c r="A391" s="30" t="s">
        <v>41</v>
      </c>
      <c r="E391" s="29" t="s">
        <v>582</v>
      </c>
    </row>
    <row r="392" spans="1:16" x14ac:dyDescent="0.2">
      <c r="A392" s="17" t="s">
        <v>34</v>
      </c>
      <c r="B392" s="21" t="s">
        <v>583</v>
      </c>
      <c r="C392" s="21" t="s">
        <v>584</v>
      </c>
      <c r="D392" s="17" t="s">
        <v>66</v>
      </c>
      <c r="E392" s="22" t="s">
        <v>585</v>
      </c>
      <c r="F392" s="23" t="s">
        <v>68</v>
      </c>
      <c r="G392" s="24">
        <v>2</v>
      </c>
      <c r="H392" s="25">
        <v>0</v>
      </c>
      <c r="I392" s="25">
        <f>ROUND(ROUND(H392,2)*ROUND(G392,3),2)</f>
        <v>0</v>
      </c>
      <c r="O392">
        <f>(I392*21)/100</f>
        <v>0</v>
      </c>
      <c r="P392" t="s">
        <v>12</v>
      </c>
    </row>
    <row r="393" spans="1:16" x14ac:dyDescent="0.2">
      <c r="A393" s="26" t="s">
        <v>39</v>
      </c>
      <c r="E393" s="27" t="s">
        <v>586</v>
      </c>
    </row>
    <row r="394" spans="1:16" ht="25.5" x14ac:dyDescent="0.2">
      <c r="A394" s="30" t="s">
        <v>41</v>
      </c>
      <c r="E394" s="29" t="s">
        <v>587</v>
      </c>
    </row>
    <row r="395" spans="1:16" x14ac:dyDescent="0.2">
      <c r="A395" s="17" t="s">
        <v>34</v>
      </c>
      <c r="B395" s="21" t="s">
        <v>588</v>
      </c>
      <c r="C395" s="21" t="s">
        <v>589</v>
      </c>
      <c r="D395" s="17" t="s">
        <v>66</v>
      </c>
      <c r="E395" s="22" t="s">
        <v>590</v>
      </c>
      <c r="F395" s="23" t="s">
        <v>68</v>
      </c>
      <c r="G395" s="24">
        <v>2</v>
      </c>
      <c r="H395" s="25">
        <v>0</v>
      </c>
      <c r="I395" s="25">
        <f>ROUND(ROUND(H395,2)*ROUND(G395,3),2)</f>
        <v>0</v>
      </c>
      <c r="O395">
        <f>(I395*21)/100</f>
        <v>0</v>
      </c>
      <c r="P395" t="s">
        <v>12</v>
      </c>
    </row>
    <row r="396" spans="1:16" x14ac:dyDescent="0.2">
      <c r="A396" s="26" t="s">
        <v>39</v>
      </c>
      <c r="E396" s="27" t="s">
        <v>586</v>
      </c>
    </row>
    <row r="397" spans="1:16" ht="25.5" x14ac:dyDescent="0.2">
      <c r="A397" s="30" t="s">
        <v>41</v>
      </c>
      <c r="E397" s="29" t="s">
        <v>587</v>
      </c>
    </row>
    <row r="398" spans="1:16" x14ac:dyDescent="0.2">
      <c r="A398" s="17" t="s">
        <v>34</v>
      </c>
      <c r="B398" s="21" t="s">
        <v>591</v>
      </c>
      <c r="C398" s="21" t="s">
        <v>592</v>
      </c>
      <c r="D398" s="17" t="s">
        <v>66</v>
      </c>
      <c r="E398" s="22" t="s">
        <v>593</v>
      </c>
      <c r="F398" s="23" t="s">
        <v>580</v>
      </c>
      <c r="G398" s="24">
        <v>360</v>
      </c>
      <c r="H398" s="25">
        <v>0</v>
      </c>
      <c r="I398" s="25">
        <f>ROUND(ROUND(H398,2)*ROUND(G398,3),2)</f>
        <v>0</v>
      </c>
      <c r="O398">
        <f>(I398*21)/100</f>
        <v>0</v>
      </c>
      <c r="P398" t="s">
        <v>12</v>
      </c>
    </row>
    <row r="399" spans="1:16" x14ac:dyDescent="0.2">
      <c r="A399" s="26" t="s">
        <v>39</v>
      </c>
      <c r="E399" s="27" t="s">
        <v>594</v>
      </c>
    </row>
    <row r="400" spans="1:16" ht="25.5" x14ac:dyDescent="0.2">
      <c r="A400" s="30" t="s">
        <v>41</v>
      </c>
      <c r="E400" s="29" t="s">
        <v>595</v>
      </c>
    </row>
    <row r="401" spans="1:16" x14ac:dyDescent="0.2">
      <c r="A401" s="17" t="s">
        <v>34</v>
      </c>
      <c r="B401" s="21" t="s">
        <v>596</v>
      </c>
      <c r="C401" s="21" t="s">
        <v>597</v>
      </c>
      <c r="D401" s="17" t="s">
        <v>66</v>
      </c>
      <c r="E401" s="22" t="s">
        <v>598</v>
      </c>
      <c r="F401" s="23" t="s">
        <v>68</v>
      </c>
      <c r="G401" s="24">
        <v>2</v>
      </c>
      <c r="H401" s="25">
        <v>0</v>
      </c>
      <c r="I401" s="25">
        <f>ROUND(ROUND(H401,2)*ROUND(G401,3),2)</f>
        <v>0</v>
      </c>
      <c r="O401">
        <f>(I401*21)/100</f>
        <v>0</v>
      </c>
      <c r="P401" t="s">
        <v>12</v>
      </c>
    </row>
    <row r="402" spans="1:16" x14ac:dyDescent="0.2">
      <c r="A402" s="26" t="s">
        <v>39</v>
      </c>
      <c r="E402" s="27" t="s">
        <v>66</v>
      </c>
    </row>
    <row r="403" spans="1:16" ht="25.5" x14ac:dyDescent="0.2">
      <c r="A403" s="30" t="s">
        <v>41</v>
      </c>
      <c r="E403" s="29" t="s">
        <v>567</v>
      </c>
    </row>
    <row r="404" spans="1:16" x14ac:dyDescent="0.2">
      <c r="A404" s="17" t="s">
        <v>34</v>
      </c>
      <c r="B404" s="21" t="s">
        <v>599</v>
      </c>
      <c r="C404" s="21" t="s">
        <v>600</v>
      </c>
      <c r="D404" s="17" t="s">
        <v>66</v>
      </c>
      <c r="E404" s="22" t="s">
        <v>601</v>
      </c>
      <c r="F404" s="23" t="s">
        <v>68</v>
      </c>
      <c r="G404" s="24">
        <v>2</v>
      </c>
      <c r="H404" s="25">
        <v>0</v>
      </c>
      <c r="I404" s="25">
        <f>ROUND(ROUND(H404,2)*ROUND(G404,3),2)</f>
        <v>0</v>
      </c>
      <c r="O404">
        <f>(I404*21)/100</f>
        <v>0</v>
      </c>
      <c r="P404" t="s">
        <v>12</v>
      </c>
    </row>
    <row r="405" spans="1:16" x14ac:dyDescent="0.2">
      <c r="A405" s="26" t="s">
        <v>39</v>
      </c>
      <c r="E405" s="27" t="s">
        <v>66</v>
      </c>
    </row>
    <row r="406" spans="1:16" ht="25.5" x14ac:dyDescent="0.2">
      <c r="A406" s="30" t="s">
        <v>41</v>
      </c>
      <c r="E406" s="29" t="s">
        <v>567</v>
      </c>
    </row>
    <row r="407" spans="1:16" x14ac:dyDescent="0.2">
      <c r="A407" s="17" t="s">
        <v>34</v>
      </c>
      <c r="B407" s="21" t="s">
        <v>602</v>
      </c>
      <c r="C407" s="21" t="s">
        <v>603</v>
      </c>
      <c r="D407" s="17" t="s">
        <v>66</v>
      </c>
      <c r="E407" s="22" t="s">
        <v>604</v>
      </c>
      <c r="F407" s="23" t="s">
        <v>580</v>
      </c>
      <c r="G407" s="24">
        <v>360</v>
      </c>
      <c r="H407" s="25">
        <v>0</v>
      </c>
      <c r="I407" s="25">
        <f>ROUND(ROUND(H407,2)*ROUND(G407,3),2)</f>
        <v>0</v>
      </c>
      <c r="O407">
        <f>(I407*21)/100</f>
        <v>0</v>
      </c>
      <c r="P407" t="s">
        <v>12</v>
      </c>
    </row>
    <row r="408" spans="1:16" x14ac:dyDescent="0.2">
      <c r="A408" s="26" t="s">
        <v>39</v>
      </c>
      <c r="E408" s="27" t="s">
        <v>594</v>
      </c>
    </row>
    <row r="409" spans="1:16" ht="25.5" x14ac:dyDescent="0.2">
      <c r="A409" s="30" t="s">
        <v>41</v>
      </c>
      <c r="E409" s="29" t="s">
        <v>595</v>
      </c>
    </row>
    <row r="410" spans="1:16" x14ac:dyDescent="0.2">
      <c r="A410" s="17" t="s">
        <v>34</v>
      </c>
      <c r="B410" s="21" t="s">
        <v>605</v>
      </c>
      <c r="C410" s="21" t="s">
        <v>606</v>
      </c>
      <c r="D410" s="17" t="s">
        <v>66</v>
      </c>
      <c r="E410" s="22" t="s">
        <v>607</v>
      </c>
      <c r="F410" s="23" t="s">
        <v>68</v>
      </c>
      <c r="G410" s="24">
        <v>4</v>
      </c>
      <c r="H410" s="25">
        <v>0</v>
      </c>
      <c r="I410" s="25">
        <f>ROUND(ROUND(H410,2)*ROUND(G410,3),2)</f>
        <v>0</v>
      </c>
      <c r="O410">
        <f>(I410*21)/100</f>
        <v>0</v>
      </c>
      <c r="P410" t="s">
        <v>12</v>
      </c>
    </row>
    <row r="411" spans="1:16" x14ac:dyDescent="0.2">
      <c r="A411" s="26" t="s">
        <v>39</v>
      </c>
      <c r="E411" s="27" t="s">
        <v>66</v>
      </c>
    </row>
    <row r="412" spans="1:16" ht="25.5" x14ac:dyDescent="0.2">
      <c r="A412" s="30" t="s">
        <v>41</v>
      </c>
      <c r="E412" s="29" t="s">
        <v>608</v>
      </c>
    </row>
    <row r="413" spans="1:16" x14ac:dyDescent="0.2">
      <c r="A413" s="17" t="s">
        <v>34</v>
      </c>
      <c r="B413" s="21" t="s">
        <v>609</v>
      </c>
      <c r="C413" s="21" t="s">
        <v>610</v>
      </c>
      <c r="D413" s="17" t="s">
        <v>66</v>
      </c>
      <c r="E413" s="22" t="s">
        <v>611</v>
      </c>
      <c r="F413" s="23" t="s">
        <v>68</v>
      </c>
      <c r="G413" s="24">
        <v>4</v>
      </c>
      <c r="H413" s="25">
        <v>0</v>
      </c>
      <c r="I413" s="25">
        <f>ROUND(ROUND(H413,2)*ROUND(G413,3),2)</f>
        <v>0</v>
      </c>
      <c r="O413">
        <f>(I413*21)/100</f>
        <v>0</v>
      </c>
      <c r="P413" t="s">
        <v>12</v>
      </c>
    </row>
    <row r="414" spans="1:16" x14ac:dyDescent="0.2">
      <c r="A414" s="26" t="s">
        <v>39</v>
      </c>
      <c r="E414" s="27" t="s">
        <v>66</v>
      </c>
    </row>
    <row r="415" spans="1:16" ht="25.5" x14ac:dyDescent="0.2">
      <c r="A415" s="30" t="s">
        <v>41</v>
      </c>
      <c r="E415" s="29" t="s">
        <v>608</v>
      </c>
    </row>
    <row r="416" spans="1:16" x14ac:dyDescent="0.2">
      <c r="A416" s="17" t="s">
        <v>34</v>
      </c>
      <c r="B416" s="21" t="s">
        <v>612</v>
      </c>
      <c r="C416" s="21" t="s">
        <v>613</v>
      </c>
      <c r="D416" s="17" t="s">
        <v>66</v>
      </c>
      <c r="E416" s="22" t="s">
        <v>614</v>
      </c>
      <c r="F416" s="23" t="s">
        <v>580</v>
      </c>
      <c r="G416" s="24">
        <v>720</v>
      </c>
      <c r="H416" s="25">
        <v>0</v>
      </c>
      <c r="I416" s="25">
        <f>ROUND(ROUND(H416,2)*ROUND(G416,3),2)</f>
        <v>0</v>
      </c>
      <c r="O416">
        <f>(I416*21)/100</f>
        <v>0</v>
      </c>
      <c r="P416" t="s">
        <v>12</v>
      </c>
    </row>
    <row r="417" spans="1:16" x14ac:dyDescent="0.2">
      <c r="A417" s="26" t="s">
        <v>39</v>
      </c>
      <c r="E417" s="27" t="s">
        <v>594</v>
      </c>
    </row>
    <row r="418" spans="1:16" ht="25.5" x14ac:dyDescent="0.2">
      <c r="A418" s="30" t="s">
        <v>41</v>
      </c>
      <c r="E418" s="29" t="s">
        <v>615</v>
      </c>
    </row>
    <row r="419" spans="1:16" x14ac:dyDescent="0.2">
      <c r="A419" s="17" t="s">
        <v>34</v>
      </c>
      <c r="B419" s="21" t="s">
        <v>616</v>
      </c>
      <c r="C419" s="21" t="s">
        <v>617</v>
      </c>
      <c r="D419" s="17" t="s">
        <v>66</v>
      </c>
      <c r="E419" s="22" t="s">
        <v>618</v>
      </c>
      <c r="F419" s="23" t="s">
        <v>68</v>
      </c>
      <c r="G419" s="24">
        <v>8</v>
      </c>
      <c r="H419" s="25">
        <v>0</v>
      </c>
      <c r="I419" s="25">
        <f>ROUND(ROUND(H419,2)*ROUND(G419,3),2)</f>
        <v>0</v>
      </c>
      <c r="O419">
        <f>(I419*21)/100</f>
        <v>0</v>
      </c>
      <c r="P419" t="s">
        <v>12</v>
      </c>
    </row>
    <row r="420" spans="1:16" x14ac:dyDescent="0.2">
      <c r="A420" s="26" t="s">
        <v>39</v>
      </c>
      <c r="E420" s="27" t="s">
        <v>66</v>
      </c>
    </row>
    <row r="421" spans="1:16" ht="38.25" x14ac:dyDescent="0.2">
      <c r="A421" s="30" t="s">
        <v>41</v>
      </c>
      <c r="E421" s="29" t="s">
        <v>619</v>
      </c>
    </row>
    <row r="422" spans="1:16" x14ac:dyDescent="0.2">
      <c r="A422" s="17" t="s">
        <v>34</v>
      </c>
      <c r="B422" s="21" t="s">
        <v>620</v>
      </c>
      <c r="C422" s="21" t="s">
        <v>621</v>
      </c>
      <c r="D422" s="17" t="s">
        <v>66</v>
      </c>
      <c r="E422" s="22" t="s">
        <v>622</v>
      </c>
      <c r="F422" s="23" t="s">
        <v>68</v>
      </c>
      <c r="G422" s="24">
        <v>8</v>
      </c>
      <c r="H422" s="25">
        <v>0</v>
      </c>
      <c r="I422" s="25">
        <f>ROUND(ROUND(H422,2)*ROUND(G422,3),2)</f>
        <v>0</v>
      </c>
      <c r="O422">
        <f>(I422*21)/100</f>
        <v>0</v>
      </c>
      <c r="P422" t="s">
        <v>12</v>
      </c>
    </row>
    <row r="423" spans="1:16" x14ac:dyDescent="0.2">
      <c r="A423" s="26" t="s">
        <v>39</v>
      </c>
      <c r="E423" s="27" t="s">
        <v>66</v>
      </c>
    </row>
    <row r="424" spans="1:16" ht="38.25" x14ac:dyDescent="0.2">
      <c r="A424" s="30" t="s">
        <v>41</v>
      </c>
      <c r="E424" s="29" t="s">
        <v>623</v>
      </c>
    </row>
    <row r="425" spans="1:16" x14ac:dyDescent="0.2">
      <c r="A425" s="17" t="s">
        <v>34</v>
      </c>
      <c r="B425" s="21" t="s">
        <v>624</v>
      </c>
      <c r="C425" s="21" t="s">
        <v>625</v>
      </c>
      <c r="D425" s="17" t="s">
        <v>66</v>
      </c>
      <c r="E425" s="22" t="s">
        <v>626</v>
      </c>
      <c r="F425" s="23" t="s">
        <v>580</v>
      </c>
      <c r="G425" s="24">
        <v>1440</v>
      </c>
      <c r="H425" s="25">
        <v>0</v>
      </c>
      <c r="I425" s="25">
        <f>ROUND(ROUND(H425,2)*ROUND(G425,3),2)</f>
        <v>0</v>
      </c>
      <c r="O425">
        <f>(I425*21)/100</f>
        <v>0</v>
      </c>
      <c r="P425" t="s">
        <v>12</v>
      </c>
    </row>
    <row r="426" spans="1:16" x14ac:dyDescent="0.2">
      <c r="A426" s="26" t="s">
        <v>39</v>
      </c>
      <c r="E426" s="27" t="s">
        <v>594</v>
      </c>
    </row>
    <row r="427" spans="1:16" ht="63.75" x14ac:dyDescent="0.2">
      <c r="A427" s="30" t="s">
        <v>41</v>
      </c>
      <c r="E427" s="29" t="s">
        <v>627</v>
      </c>
    </row>
    <row r="428" spans="1:16" x14ac:dyDescent="0.2">
      <c r="A428" s="17" t="s">
        <v>34</v>
      </c>
      <c r="B428" s="21" t="s">
        <v>628</v>
      </c>
      <c r="C428" s="21" t="s">
        <v>629</v>
      </c>
      <c r="D428" s="17" t="s">
        <v>66</v>
      </c>
      <c r="E428" s="22" t="s">
        <v>630</v>
      </c>
      <c r="F428" s="23" t="s">
        <v>148</v>
      </c>
      <c r="G428" s="24">
        <v>13</v>
      </c>
      <c r="H428" s="25">
        <v>0</v>
      </c>
      <c r="I428" s="25">
        <f>ROUND(ROUND(H428,2)*ROUND(G428,3),2)</f>
        <v>0</v>
      </c>
      <c r="O428">
        <f>(I428*21)/100</f>
        <v>0</v>
      </c>
      <c r="P428" t="s">
        <v>12</v>
      </c>
    </row>
    <row r="429" spans="1:16" x14ac:dyDescent="0.2">
      <c r="A429" s="26" t="s">
        <v>39</v>
      </c>
      <c r="E429" s="27" t="s">
        <v>631</v>
      </c>
    </row>
    <row r="430" spans="1:16" ht="25.5" x14ac:dyDescent="0.2">
      <c r="A430" s="30" t="s">
        <v>41</v>
      </c>
      <c r="E430" s="29" t="s">
        <v>632</v>
      </c>
    </row>
    <row r="431" spans="1:16" x14ac:dyDescent="0.2">
      <c r="A431" s="17" t="s">
        <v>34</v>
      </c>
      <c r="B431" s="21" t="s">
        <v>633</v>
      </c>
      <c r="C431" s="21" t="s">
        <v>634</v>
      </c>
      <c r="D431" s="17" t="s">
        <v>66</v>
      </c>
      <c r="E431" s="22" t="s">
        <v>635</v>
      </c>
      <c r="F431" s="23" t="s">
        <v>148</v>
      </c>
      <c r="G431" s="24">
        <v>25</v>
      </c>
      <c r="H431" s="25">
        <v>0</v>
      </c>
      <c r="I431" s="25">
        <f>ROUND(ROUND(H431,2)*ROUND(G431,3),2)</f>
        <v>0</v>
      </c>
      <c r="O431">
        <f>(I431*21)/100</f>
        <v>0</v>
      </c>
      <c r="P431" t="s">
        <v>12</v>
      </c>
    </row>
    <row r="432" spans="1:16" x14ac:dyDescent="0.2">
      <c r="A432" s="26" t="s">
        <v>39</v>
      </c>
      <c r="E432" s="27" t="s">
        <v>636</v>
      </c>
    </row>
    <row r="433" spans="1:16" ht="25.5" x14ac:dyDescent="0.2">
      <c r="A433" s="30" t="s">
        <v>41</v>
      </c>
      <c r="E433" s="29" t="s">
        <v>637</v>
      </c>
    </row>
    <row r="434" spans="1:16" x14ac:dyDescent="0.2">
      <c r="A434" s="17" t="s">
        <v>34</v>
      </c>
      <c r="B434" s="21" t="s">
        <v>638</v>
      </c>
      <c r="C434" s="21" t="s">
        <v>639</v>
      </c>
      <c r="D434" s="17" t="s">
        <v>66</v>
      </c>
      <c r="E434" s="22" t="s">
        <v>640</v>
      </c>
      <c r="F434" s="23" t="s">
        <v>148</v>
      </c>
      <c r="G434" s="24">
        <v>26.2</v>
      </c>
      <c r="H434" s="25">
        <v>0</v>
      </c>
      <c r="I434" s="25">
        <f>ROUND(ROUND(H434,2)*ROUND(G434,3),2)</f>
        <v>0</v>
      </c>
      <c r="O434">
        <f>(I434*21)/100</f>
        <v>0</v>
      </c>
      <c r="P434" t="s">
        <v>12</v>
      </c>
    </row>
    <row r="435" spans="1:16" x14ac:dyDescent="0.2">
      <c r="A435" s="26" t="s">
        <v>39</v>
      </c>
      <c r="E435" s="27" t="s">
        <v>641</v>
      </c>
    </row>
    <row r="436" spans="1:16" ht="38.25" x14ac:dyDescent="0.2">
      <c r="A436" s="30" t="s">
        <v>41</v>
      </c>
      <c r="E436" s="29" t="s">
        <v>642</v>
      </c>
    </row>
    <row r="437" spans="1:16" x14ac:dyDescent="0.2">
      <c r="A437" s="17" t="s">
        <v>34</v>
      </c>
      <c r="B437" s="21" t="s">
        <v>643</v>
      </c>
      <c r="C437" s="21" t="s">
        <v>644</v>
      </c>
      <c r="D437" s="17" t="s">
        <v>66</v>
      </c>
      <c r="E437" s="22" t="s">
        <v>645</v>
      </c>
      <c r="F437" s="23" t="s">
        <v>148</v>
      </c>
      <c r="G437" s="24">
        <v>35.6</v>
      </c>
      <c r="H437" s="25">
        <v>0</v>
      </c>
      <c r="I437" s="25">
        <f>ROUND(ROUND(H437,2)*ROUND(G437,3),2)</f>
        <v>0</v>
      </c>
      <c r="O437">
        <f>(I437*21)/100</f>
        <v>0</v>
      </c>
      <c r="P437" t="s">
        <v>12</v>
      </c>
    </row>
    <row r="438" spans="1:16" x14ac:dyDescent="0.2">
      <c r="A438" s="26" t="s">
        <v>39</v>
      </c>
      <c r="E438" s="27" t="s">
        <v>641</v>
      </c>
    </row>
    <row r="439" spans="1:16" ht="38.25" x14ac:dyDescent="0.2">
      <c r="A439" s="30" t="s">
        <v>41</v>
      </c>
      <c r="E439" s="29" t="s">
        <v>646</v>
      </c>
    </row>
    <row r="440" spans="1:16" x14ac:dyDescent="0.2">
      <c r="A440" s="17" t="s">
        <v>34</v>
      </c>
      <c r="B440" s="21" t="s">
        <v>647</v>
      </c>
      <c r="C440" s="21" t="s">
        <v>648</v>
      </c>
      <c r="D440" s="17" t="s">
        <v>66</v>
      </c>
      <c r="E440" s="22" t="s">
        <v>649</v>
      </c>
      <c r="F440" s="23" t="s">
        <v>148</v>
      </c>
      <c r="G440" s="24">
        <v>6.5</v>
      </c>
      <c r="H440" s="25">
        <v>0</v>
      </c>
      <c r="I440" s="25">
        <f>ROUND(ROUND(H440,2)*ROUND(G440,3),2)</f>
        <v>0</v>
      </c>
      <c r="O440">
        <f>(I440*21)/100</f>
        <v>0</v>
      </c>
      <c r="P440" t="s">
        <v>12</v>
      </c>
    </row>
    <row r="441" spans="1:16" x14ac:dyDescent="0.2">
      <c r="A441" s="26" t="s">
        <v>39</v>
      </c>
      <c r="E441" s="27" t="s">
        <v>650</v>
      </c>
    </row>
    <row r="442" spans="1:16" ht="25.5" x14ac:dyDescent="0.2">
      <c r="A442" s="30" t="s">
        <v>41</v>
      </c>
      <c r="E442" s="29" t="s">
        <v>651</v>
      </c>
    </row>
    <row r="443" spans="1:16" x14ac:dyDescent="0.2">
      <c r="A443" s="17" t="s">
        <v>34</v>
      </c>
      <c r="B443" s="21" t="s">
        <v>652</v>
      </c>
      <c r="C443" s="21" t="s">
        <v>653</v>
      </c>
      <c r="D443" s="17" t="s">
        <v>66</v>
      </c>
      <c r="E443" s="22" t="s">
        <v>654</v>
      </c>
      <c r="F443" s="23" t="s">
        <v>148</v>
      </c>
      <c r="G443" s="24">
        <v>56.8</v>
      </c>
      <c r="H443" s="25">
        <v>0</v>
      </c>
      <c r="I443" s="25">
        <f>ROUND(ROUND(H443,2)*ROUND(G443,3),2)</f>
        <v>0</v>
      </c>
      <c r="O443">
        <f>(I443*21)/100</f>
        <v>0</v>
      </c>
      <c r="P443" t="s">
        <v>12</v>
      </c>
    </row>
    <row r="444" spans="1:16" x14ac:dyDescent="0.2">
      <c r="A444" s="26" t="s">
        <v>39</v>
      </c>
      <c r="E444" s="27" t="s">
        <v>66</v>
      </c>
    </row>
    <row r="445" spans="1:16" ht="38.25" x14ac:dyDescent="0.2">
      <c r="A445" s="30" t="s">
        <v>41</v>
      </c>
      <c r="E445" s="29" t="s">
        <v>655</v>
      </c>
    </row>
    <row r="446" spans="1:16" x14ac:dyDescent="0.2">
      <c r="A446" s="17" t="s">
        <v>34</v>
      </c>
      <c r="B446" s="21" t="s">
        <v>656</v>
      </c>
      <c r="C446" s="21" t="s">
        <v>657</v>
      </c>
      <c r="D446" s="17" t="s">
        <v>66</v>
      </c>
      <c r="E446" s="22" t="s">
        <v>658</v>
      </c>
      <c r="F446" s="23" t="s">
        <v>125</v>
      </c>
      <c r="G446" s="24">
        <v>5.2</v>
      </c>
      <c r="H446" s="25">
        <v>0</v>
      </c>
      <c r="I446" s="25">
        <f>ROUND(ROUND(H446,2)*ROUND(G446,3),2)</f>
        <v>0</v>
      </c>
      <c r="O446">
        <f>(I446*21)/100</f>
        <v>0</v>
      </c>
      <c r="P446" t="s">
        <v>12</v>
      </c>
    </row>
    <row r="447" spans="1:16" x14ac:dyDescent="0.2">
      <c r="A447" s="26" t="s">
        <v>39</v>
      </c>
      <c r="E447" s="27" t="s">
        <v>66</v>
      </c>
    </row>
    <row r="448" spans="1:16" ht="25.5" x14ac:dyDescent="0.2">
      <c r="A448" s="30" t="s">
        <v>41</v>
      </c>
      <c r="E448" s="29" t="s">
        <v>659</v>
      </c>
    </row>
    <row r="449" spans="1:16" x14ac:dyDescent="0.2">
      <c r="A449" s="17" t="s">
        <v>34</v>
      </c>
      <c r="B449" s="21" t="s">
        <v>660</v>
      </c>
      <c r="C449" s="21" t="s">
        <v>661</v>
      </c>
      <c r="D449" s="17" t="s">
        <v>66</v>
      </c>
      <c r="E449" s="22" t="s">
        <v>662</v>
      </c>
      <c r="F449" s="23" t="s">
        <v>368</v>
      </c>
      <c r="G449" s="24">
        <v>8.64</v>
      </c>
      <c r="H449" s="25">
        <v>0</v>
      </c>
      <c r="I449" s="25">
        <f>ROUND(ROUND(H449,2)*ROUND(G449,3),2)</f>
        <v>0</v>
      </c>
      <c r="O449">
        <f>(I449*21)/100</f>
        <v>0</v>
      </c>
      <c r="P449" t="s">
        <v>12</v>
      </c>
    </row>
    <row r="450" spans="1:16" ht="25.5" x14ac:dyDescent="0.2">
      <c r="A450" s="26" t="s">
        <v>39</v>
      </c>
      <c r="E450" s="27" t="s">
        <v>663</v>
      </c>
    </row>
    <row r="451" spans="1:16" ht="25.5" x14ac:dyDescent="0.2">
      <c r="A451" s="30" t="s">
        <v>41</v>
      </c>
      <c r="E451" s="29" t="s">
        <v>664</v>
      </c>
    </row>
    <row r="452" spans="1:16" x14ac:dyDescent="0.2">
      <c r="A452" s="17" t="s">
        <v>34</v>
      </c>
      <c r="B452" s="21" t="s">
        <v>665</v>
      </c>
      <c r="C452" s="21" t="s">
        <v>666</v>
      </c>
      <c r="D452" s="17" t="s">
        <v>66</v>
      </c>
      <c r="E452" s="22" t="s">
        <v>667</v>
      </c>
      <c r="F452" s="23" t="s">
        <v>668</v>
      </c>
      <c r="G452" s="24">
        <v>27.75</v>
      </c>
      <c r="H452" s="25">
        <v>0</v>
      </c>
      <c r="I452" s="25">
        <f>ROUND(ROUND(H452,2)*ROUND(G452,3),2)</f>
        <v>0</v>
      </c>
      <c r="O452">
        <f>(I452*21)/100</f>
        <v>0</v>
      </c>
      <c r="P452" t="s">
        <v>12</v>
      </c>
    </row>
    <row r="453" spans="1:16" x14ac:dyDescent="0.2">
      <c r="A453" s="26" t="s">
        <v>39</v>
      </c>
      <c r="E453" s="27" t="s">
        <v>669</v>
      </c>
    </row>
    <row r="454" spans="1:16" ht="25.5" x14ac:dyDescent="0.2">
      <c r="A454" s="30" t="s">
        <v>41</v>
      </c>
      <c r="E454" s="29" t="s">
        <v>670</v>
      </c>
    </row>
    <row r="455" spans="1:16" x14ac:dyDescent="0.2">
      <c r="A455" s="17" t="s">
        <v>34</v>
      </c>
      <c r="B455" s="21" t="s">
        <v>671</v>
      </c>
      <c r="C455" s="21" t="s">
        <v>672</v>
      </c>
      <c r="D455" s="17" t="s">
        <v>66</v>
      </c>
      <c r="E455" s="22" t="s">
        <v>673</v>
      </c>
      <c r="F455" s="23" t="s">
        <v>137</v>
      </c>
      <c r="G455" s="24">
        <v>8.5</v>
      </c>
      <c r="H455" s="25">
        <v>0</v>
      </c>
      <c r="I455" s="25">
        <f>ROUND(ROUND(H455,2)*ROUND(G455,3),2)</f>
        <v>0</v>
      </c>
      <c r="O455">
        <f>(I455*21)/100</f>
        <v>0</v>
      </c>
      <c r="P455" t="s">
        <v>12</v>
      </c>
    </row>
    <row r="456" spans="1:16" x14ac:dyDescent="0.2">
      <c r="A456" s="26" t="s">
        <v>39</v>
      </c>
      <c r="E456" s="27" t="s">
        <v>674</v>
      </c>
    </row>
    <row r="457" spans="1:16" ht="25.5" x14ac:dyDescent="0.2">
      <c r="A457" s="30" t="s">
        <v>41</v>
      </c>
      <c r="E457" s="29" t="s">
        <v>675</v>
      </c>
    </row>
    <row r="458" spans="1:16" x14ac:dyDescent="0.2">
      <c r="A458" s="17" t="s">
        <v>34</v>
      </c>
      <c r="B458" s="21" t="s">
        <v>676</v>
      </c>
      <c r="C458" s="21" t="s">
        <v>677</v>
      </c>
      <c r="D458" s="17" t="s">
        <v>66</v>
      </c>
      <c r="E458" s="22" t="s">
        <v>678</v>
      </c>
      <c r="F458" s="23" t="s">
        <v>137</v>
      </c>
      <c r="G458" s="24">
        <v>26.236000000000001</v>
      </c>
      <c r="H458" s="25">
        <v>0</v>
      </c>
      <c r="I458" s="25">
        <f>ROUND(ROUND(H458,2)*ROUND(G458,3),2)</f>
        <v>0</v>
      </c>
      <c r="O458">
        <f>(I458*21)/100</f>
        <v>0</v>
      </c>
      <c r="P458" t="s">
        <v>12</v>
      </c>
    </row>
    <row r="459" spans="1:16" x14ac:dyDescent="0.2">
      <c r="A459" s="26" t="s">
        <v>39</v>
      </c>
      <c r="E459" s="27" t="s">
        <v>143</v>
      </c>
    </row>
    <row r="460" spans="1:16" ht="89.25" x14ac:dyDescent="0.2">
      <c r="A460" s="30" t="s">
        <v>41</v>
      </c>
      <c r="E460" s="29" t="s">
        <v>679</v>
      </c>
    </row>
    <row r="461" spans="1:16" x14ac:dyDescent="0.2">
      <c r="A461" s="17" t="s">
        <v>34</v>
      </c>
      <c r="B461" s="21" t="s">
        <v>680</v>
      </c>
      <c r="C461" s="21" t="s">
        <v>681</v>
      </c>
      <c r="D461" s="17" t="s">
        <v>66</v>
      </c>
      <c r="E461" s="22" t="s">
        <v>682</v>
      </c>
      <c r="F461" s="23" t="s">
        <v>137</v>
      </c>
      <c r="G461" s="24">
        <v>8.9410000000000007</v>
      </c>
      <c r="H461" s="25">
        <v>0</v>
      </c>
      <c r="I461" s="25">
        <f>ROUND(ROUND(H461,2)*ROUND(G461,3),2)</f>
        <v>0</v>
      </c>
      <c r="O461">
        <f>(I461*21)/100</f>
        <v>0</v>
      </c>
      <c r="P461" t="s">
        <v>12</v>
      </c>
    </row>
    <row r="462" spans="1:16" x14ac:dyDescent="0.2">
      <c r="A462" s="26" t="s">
        <v>39</v>
      </c>
      <c r="E462" s="27" t="s">
        <v>143</v>
      </c>
    </row>
    <row r="463" spans="1:16" ht="51" x14ac:dyDescent="0.2">
      <c r="A463" s="30" t="s">
        <v>41</v>
      </c>
      <c r="E463" s="29" t="s">
        <v>683</v>
      </c>
    </row>
    <row r="464" spans="1:16" x14ac:dyDescent="0.2">
      <c r="A464" s="17" t="s">
        <v>34</v>
      </c>
      <c r="B464" s="21" t="s">
        <v>684</v>
      </c>
      <c r="C464" s="21" t="s">
        <v>685</v>
      </c>
      <c r="D464" s="17" t="s">
        <v>66</v>
      </c>
      <c r="E464" s="22" t="s">
        <v>686</v>
      </c>
      <c r="F464" s="23" t="s">
        <v>38</v>
      </c>
      <c r="G464" s="24">
        <v>0.115</v>
      </c>
      <c r="H464" s="25">
        <v>0</v>
      </c>
      <c r="I464" s="25">
        <f>ROUND(ROUND(H464,2)*ROUND(G464,3),2)</f>
        <v>0</v>
      </c>
      <c r="O464">
        <f>(I464*21)/100</f>
        <v>0</v>
      </c>
      <c r="P464" t="s">
        <v>12</v>
      </c>
    </row>
    <row r="465" spans="1:16" x14ac:dyDescent="0.2">
      <c r="A465" s="26" t="s">
        <v>39</v>
      </c>
      <c r="E465" s="27" t="s">
        <v>687</v>
      </c>
    </row>
    <row r="466" spans="1:16" ht="25.5" x14ac:dyDescent="0.2">
      <c r="A466" s="30" t="s">
        <v>41</v>
      </c>
      <c r="E466" s="29" t="s">
        <v>688</v>
      </c>
    </row>
    <row r="467" spans="1:16" x14ac:dyDescent="0.2">
      <c r="A467" s="17" t="s">
        <v>34</v>
      </c>
      <c r="B467" s="21" t="s">
        <v>689</v>
      </c>
      <c r="C467" s="21" t="s">
        <v>690</v>
      </c>
      <c r="D467" s="17" t="s">
        <v>66</v>
      </c>
      <c r="E467" s="22" t="s">
        <v>691</v>
      </c>
      <c r="F467" s="23" t="s">
        <v>148</v>
      </c>
      <c r="G467" s="24">
        <v>5</v>
      </c>
      <c r="H467" s="25">
        <v>0</v>
      </c>
      <c r="I467" s="25">
        <f>ROUND(ROUND(H467,2)*ROUND(G467,3),2)</f>
        <v>0</v>
      </c>
      <c r="O467">
        <f>(I467*21)/100</f>
        <v>0</v>
      </c>
      <c r="P467" t="s">
        <v>12</v>
      </c>
    </row>
    <row r="468" spans="1:16" ht="25.5" x14ac:dyDescent="0.2">
      <c r="A468" s="26" t="s">
        <v>39</v>
      </c>
      <c r="E468" s="27" t="s">
        <v>692</v>
      </c>
    </row>
    <row r="469" spans="1:16" ht="25.5" x14ac:dyDescent="0.2">
      <c r="A469" s="30" t="s">
        <v>41</v>
      </c>
      <c r="E469" s="29" t="s">
        <v>693</v>
      </c>
    </row>
    <row r="470" spans="1:16" x14ac:dyDescent="0.2">
      <c r="A470" s="17" t="s">
        <v>34</v>
      </c>
      <c r="B470" s="21" t="s">
        <v>694</v>
      </c>
      <c r="C470" s="21" t="s">
        <v>695</v>
      </c>
      <c r="D470" s="17" t="s">
        <v>66</v>
      </c>
      <c r="E470" s="22" t="s">
        <v>696</v>
      </c>
      <c r="F470" s="23" t="s">
        <v>125</v>
      </c>
      <c r="G470" s="24">
        <v>22</v>
      </c>
      <c r="H470" s="25">
        <v>0</v>
      </c>
      <c r="I470" s="25">
        <f>ROUND(ROUND(H470,2)*ROUND(G470,3),2)</f>
        <v>0</v>
      </c>
      <c r="O470">
        <f>(I470*21)/100</f>
        <v>0</v>
      </c>
      <c r="P470" t="s">
        <v>12</v>
      </c>
    </row>
    <row r="471" spans="1:16" x14ac:dyDescent="0.2">
      <c r="A471" s="26" t="s">
        <v>39</v>
      </c>
      <c r="E471" s="27" t="s">
        <v>66</v>
      </c>
    </row>
    <row r="472" spans="1:16" ht="25.5" x14ac:dyDescent="0.2">
      <c r="A472" s="30" t="s">
        <v>41</v>
      </c>
      <c r="E472" s="29" t="s">
        <v>697</v>
      </c>
    </row>
    <row r="473" spans="1:16" x14ac:dyDescent="0.2">
      <c r="A473" s="17" t="s">
        <v>34</v>
      </c>
      <c r="B473" s="21" t="s">
        <v>698</v>
      </c>
      <c r="C473" s="21" t="s">
        <v>699</v>
      </c>
      <c r="D473" s="17" t="s">
        <v>66</v>
      </c>
      <c r="E473" s="22" t="s">
        <v>700</v>
      </c>
      <c r="F473" s="23" t="s">
        <v>701</v>
      </c>
      <c r="G473" s="24">
        <v>1</v>
      </c>
      <c r="H473" s="25">
        <v>0</v>
      </c>
      <c r="I473" s="25">
        <f>ROUND(ROUND(H473,2)*ROUND(G473,3),2)</f>
        <v>0</v>
      </c>
      <c r="O473">
        <f>(I473*21)/100</f>
        <v>0</v>
      </c>
      <c r="P473" t="s">
        <v>12</v>
      </c>
    </row>
    <row r="474" spans="1:16" x14ac:dyDescent="0.2">
      <c r="A474" s="26" t="s">
        <v>39</v>
      </c>
      <c r="E474" s="27" t="s">
        <v>702</v>
      </c>
    </row>
    <row r="475" spans="1:16" ht="25.5" x14ac:dyDescent="0.2">
      <c r="A475" s="28" t="s">
        <v>41</v>
      </c>
      <c r="E475" s="29" t="s">
        <v>70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Borolič Tomáš</cp:lastModifiedBy>
  <dcterms:modified xsi:type="dcterms:W3CDTF">2022-03-18T06:23:57Z</dcterms:modified>
  <cp:category/>
  <cp:contentStatus/>
</cp:coreProperties>
</file>